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C:\Users\ACER\Documents\INFOTEP, LA GUAJIRA_PC\PLANEACIÓN\PLAN SECTORIAL\PLAN SECTORIAL 2025\PAS 2025\"/>
    </mc:Choice>
  </mc:AlternateContent>
  <xr:revisionPtr revIDLastSave="0" documentId="13_ncr:1_{0C5B9D3A-CF51-4756-BDD0-CE82A67D4080}" xr6:coauthVersionLast="47" xr6:coauthVersionMax="47" xr10:uidLastSave="{00000000-0000-0000-0000-000000000000}"/>
  <bookViews>
    <workbookView xWindow="-108" yWindow="-108" windowWidth="23256" windowHeight="12456" tabRatio="688" firstSheet="1" activeTab="1" xr2:uid="{00000000-000D-0000-FFFF-FFFF00000000}"/>
  </bookViews>
  <sheets>
    <sheet name="Formulación 2025" sheetId="13" state="hidden" r:id="rId1"/>
    <sheet name="PLAN SECTORIAL - 1 TRIM" sheetId="37" r:id="rId2"/>
    <sheet name="Hoja1" sheetId="38" state="hidden" r:id="rId3"/>
    <sheet name="Categorías" sheetId="7" state="hidden" r:id="rId4"/>
  </sheets>
  <definedNames>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3" l="1"/>
  <c r="M21" i="13" l="1"/>
  <c r="K21" i="13"/>
  <c r="J21" i="13"/>
  <c r="L21" i="13"/>
  <c r="N13" i="13" l="1"/>
  <c r="N14" i="13"/>
  <c r="N15" i="13"/>
  <c r="N16" i="13"/>
  <c r="N17" i="13"/>
  <c r="N18" i="13"/>
  <c r="N19" i="13"/>
  <c r="N20" i="13"/>
  <c r="G20" i="37"/>
  <c r="F20" i="37"/>
  <c r="G19" i="37"/>
  <c r="F19" i="37"/>
  <c r="G18" i="37"/>
  <c r="F18" i="37"/>
  <c r="G17" i="37"/>
  <c r="F17" i="37"/>
  <c r="G16" i="37"/>
  <c r="F16" i="37"/>
  <c r="G15" i="37"/>
  <c r="F15" i="37"/>
  <c r="G14" i="37"/>
  <c r="F14" i="37"/>
  <c r="G13" i="37"/>
  <c r="F13" i="37"/>
  <c r="G12" i="37"/>
  <c r="F12" i="37"/>
  <c r="G11" i="37"/>
  <c r="F11" i="37"/>
  <c r="G10" i="37"/>
  <c r="F10" i="37"/>
  <c r="G9" i="37"/>
  <c r="F9" i="37"/>
  <c r="G8" i="37"/>
  <c r="F8" i="37"/>
  <c r="G7" i="37"/>
  <c r="F7" i="37"/>
  <c r="G6" i="37"/>
  <c r="F6" i="37"/>
  <c r="N8" i="13" l="1"/>
  <c r="N7" i="13" l="1"/>
  <c r="N9" i="13"/>
  <c r="N10" i="13"/>
  <c r="N11" i="13"/>
  <c r="N12" i="13"/>
  <c r="N6" i="13"/>
  <c r="N22" i="13"/>
</calcChain>
</file>

<file path=xl/sharedStrings.xml><?xml version="1.0" encoding="utf-8"?>
<sst xmlns="http://schemas.openxmlformats.org/spreadsheetml/2006/main" count="292" uniqueCount="155">
  <si>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</si>
  <si>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</si>
  <si>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</si>
  <si>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</si>
  <si>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</si>
  <si>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</si>
  <si>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</si>
  <si>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</si>
  <si>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</si>
  <si>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</si>
  <si>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</si>
  <si>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</si>
  <si>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</si>
  <si>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</si>
  <si>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</si>
  <si>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</si>
  <si>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</si>
  <si>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</si>
  <si>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</si>
  <si>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</si>
  <si>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</si>
  <si>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</si>
  <si>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</si>
  <si>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</si>
  <si>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</si>
  <si>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</si>
  <si>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</si>
  <si>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</si>
  <si>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</si>
  <si>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</si>
  <si>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</si>
  <si>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</si>
  <si>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</si>
  <si>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</si>
  <si>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</si>
  <si>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</si>
  <si>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</si>
  <si>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</si>
  <si>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</si>
  <si>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</si>
  <si>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</si>
  <si>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</si>
  <si>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</si>
  <si>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</si>
  <si>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</si>
  <si>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</si>
  <si>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</si>
  <si>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</si>
  <si>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</si>
  <si>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</si>
  <si>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</si>
  <si>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</si>
  <si>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</si>
  <si>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</si>
  <si>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</si>
  <si>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</si>
  <si>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</si>
  <si>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</si>
  <si>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</si>
  <si>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</si>
  <si>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</si>
  <si>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</si>
  <si>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I TRIMESTRE</t>
  </si>
  <si>
    <t>II TRIMESTRE</t>
  </si>
  <si>
    <t>III TRIMESTRE</t>
  </si>
  <si>
    <t>IV TRIMESTRE</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</si>
  <si>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</si>
  <si>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</si>
  <si>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</si>
  <si>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</si>
  <si>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</si>
  <si>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</si>
  <si>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</si>
  <si>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</si>
  <si>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</si>
  <si>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En cumplimiento con esta meta, se realizo el documento diagnostico del clima y la cultura organización de la institución. Anexo como evidencia: OE_01_Caracterización de la cultura organizacional</t>
  </si>
  <si>
    <t>Teniendo en cuenta que el documento se titula, Informe de medición del clima y cultura organizacional 2023 - 2024, no se tiene claro en que momento se adelantó la medición, ya que es importante que los datos sean actualizados para que reflejen la realidad actual de la Entidad, adicionalmente, aunque se evalúan aspectos del clima y la cultura, no se evidencian conclusiones ni actividades a priorizar para mejorar la cultura de la Entidad.
Luego de las observaciones no se presenta modificaciones ni ajustes</t>
  </si>
  <si>
    <t>Producto del diagnóstico realizado sobre la cultura organizacional, se realizo un plan de trabajo para el fortalecimiento de las condiciones institucionales referentes al diagnóstico. Anexo como evidencia: OE_01_Plan de trabajo Cultura organizacional</t>
  </si>
  <si>
    <t>Aunque el plan de trabajo contiene varias actividades que pueden impactar en clima y cultura, no se visualiza una relación directa entre los resultados de la encuesta y el plan de trabajo, ya que en el instrumento se evaluaron las siguientes categorías: orientación organizacional, gestión estratégica del talento humano, estilo de dirección, comunicación e integración, trabajo en equipo, capacidad profesional y medio ambiente físico, sin embargo en el plan de trabajo se tienen como ejes atención y actividades con enfoque psicosocial, intervención sobre la capacidad profesional, estrategias para el fortalecimiento socioemocional y fomento de la comunicación e integración institucional
Luego de las observaciones no se presenta modificaciones ni ajustes</t>
  </si>
  <si>
    <t>En cumplimiento con esta meta, se realizo la estrategia institucional de comunicaciones con el apoyo y la participación de los proceso de planeación, atención al ciudadano y sistemas y comunicaciones. Anexo como evidencia: OE_02_Estrategia de comunicación Institucional 2025. OE_02_Plan Estrategia de comunicaciones 2025</t>
  </si>
  <si>
    <t>El documento anexo presenta la estrategia de comunicación solicitada</t>
  </si>
  <si>
    <t>En cumplimiento a esta meta, se realizo el documento de diagnostico institucional con la identificación de los fatores positivos y los factores bajos que inciden en desarrollo de las actividades misionales, académicas y administrativas de la institución. Anexo como evidencia: OE_03_Diagnóstico sobre el contexto institucional</t>
  </si>
  <si>
    <t>EL diagnostico institucional prsentado como evidencia de la actividad es el requerido, sin embargo, se recomienda que se puedan cruzar los resultados de la matriz DOFA para así generar estrategias que impacten el modelo operativo de la Entidad</t>
  </si>
  <si>
    <t>Como resultado del diagnostico del contexto institucional realizado, se estructuro el plan de trabajo. Anexo como evidencia: OE_03_Plan de trabajo contexto organizacional</t>
  </si>
  <si>
    <t>Se evidencia el plan de trabajo derivado del diagnóstico institucional en el documento</t>
  </si>
  <si>
    <t>En cumplimiento a esta meta, se realizo el diagnóstico de estado actual de la política de gestión del conocimiento. Para este ejercicio nos apoyamos con el instrumento de autodiagnóstico de la caja de herramientas de la función publica. Anexo como evidencia: OE_04_Diagnostico Gestión del conocimiento</t>
  </si>
  <si>
    <t>Se evidencia la autoevaluación de la política de gestión del conocimiento</t>
  </si>
  <si>
    <t>Como resultado del diagnostico institucional de la política de gestión del conocimiento y la innovación, se estructuro el plan de trabajo. Anexo como evidencia: OE_04_Plan de trabajo Gestión del Conocimiento 2025</t>
  </si>
  <si>
    <t>Se evidencia el Plan de Trabajo respecto a la política de gestión del conocimiento</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</si>
  <si>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</si>
  <si>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</si>
  <si>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</si>
  <si>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</si>
  <si>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</si>
  <si>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</si>
  <si>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</si>
  <si>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</si>
  <si>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</si>
  <si>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</si>
  <si>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</si>
  <si>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</si>
  <si>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</si>
  <si>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</si>
  <si>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</si>
  <si>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</si>
  <si>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</si>
  <si>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</si>
  <si>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</si>
  <si>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</si>
  <si>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</si>
  <si>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</si>
  <si>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</si>
  <si>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</si>
  <si>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</si>
  <si>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</si>
  <si>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</si>
  <si>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</si>
  <si>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</si>
  <si>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</si>
  <si>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</si>
  <si>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</si>
  <si>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</si>
  <si>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</si>
  <si>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</si>
  <si>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</si>
  <si>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</si>
  <si>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</si>
  <si>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</si>
  <si>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</si>
  <si>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</si>
  <si>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</si>
  <si>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</si>
  <si>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</si>
  <si>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</si>
  <si>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</si>
  <si>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</si>
  <si>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</si>
  <si>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</si>
  <si>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</si>
  <si>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</si>
  <si>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</si>
  <si>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</si>
  <si>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</si>
  <si>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</si>
  <si>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</si>
  <si>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</si>
  <si>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</si>
  <si>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</si>
  <si>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</si>
  <si>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</si>
  <si>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</si>
  <si>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</si>
  <si>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</si>
  <si>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</si>
  <si>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 xml:space="preserve">PORCENTAJE TOTAL ESPERADO POR ENTIDAD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</si>
</sst>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2">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sz val="12"/>
      <name val="Arial"/>
      <family val="2"/>
    </font>
    <font>
      <b/>
      <sz val="10"/>
      <name val="Arial"/>
      <family val="2"/>
    </font>
    <font>
      <b/>
      <sz val="14"/>
      <color rgb="FFFFFFFF"/>
      <name val="Calibri"/>
      <family val="2"/>
    </font>
    <font>
      <sz val="12"/>
      <color rgb="FF000000"/>
      <name val="Calibri"/>
      <family val="2"/>
    </font>
    <font>
      <sz val="14"/>
      <name val="Calibri"/>
      <family val="2"/>
    </font>
    <font>
      <sz val="14"/>
      <color rgb="FF000000"/>
      <name val="Calibri"/>
      <family val="2"/>
    </font>
    <font>
      <sz val="16"/>
      <name val="Arial Black"/>
      <family val="2"/>
    </font>
    <font>
      <sz val="14"/>
      <name val="Arial"/>
      <family val="2"/>
    </font>
    <font>
      <sz val="16"/>
      <name val="Arial"/>
      <family val="2"/>
    </font>
    <font>
      <b/>
      <sz val="22"/>
      <name val="Arial"/>
      <family val="2"/>
    </font>
    <font>
      <u/>
      <sz val="10"/>
      <color theme="10"/>
      <name val="Arial"/>
      <family val="2"/>
    </font>
    <font>
      <sz val="12"/>
      <color rgb="FFFF0000"/>
      <name val="Calibri"/>
      <family val="2"/>
    </font>
    <font>
      <b/>
      <sz val="12"/>
      <color theme="1"/>
      <name val="Vendana"/>
    </font>
    <font>
      <sz val="12"/>
      <color theme="1"/>
      <name val="Vendana"/>
    </font>
    <font>
      <sz val="12"/>
      <name val="Vendana"/>
    </font>
    <font>
      <sz val="10"/>
      <name val="Arial"/>
      <family val="2"/>
    </font>
    <font>
      <b/>
      <sz val="12"/>
      <color rgb="FF003399"/>
      <name val="Vendana"/>
    </font>
    <font>
      <b/>
      <sz val="12"/>
      <name val="Vendana"/>
    </font>
    <font>
      <sz val="14"/>
      <color theme="1"/>
      <name val="Vendana"/>
    </font>
    <font>
      <b/>
      <sz val="12"/>
      <color rgb="FF0033CC"/>
      <name val="Vendana"/>
    </font>
    <font>
      <sz val="12"/>
      <name val="Calibri"/>
    </font>
  </fonts>
  <fills count="1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39997558519241921"/>
        <bgColor indexed="64"/>
      </patternFill>
    </fill>
    <fill>
      <patternFill patternType="solid">
        <fgColor rgb="FFFF0000"/>
        <bgColor indexed="64"/>
      </patternFill>
    </fill>
    <fill>
      <patternFill patternType="solid">
        <fgColor rgb="FF00F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thin">
        <color rgb="FF000000"/>
      </left>
      <right style="thin">
        <color rgb="FF000000"/>
      </right>
      <top/>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6" fillId="0" borderId="0"/>
  </cellStyleXfs>
  <cellXfs count="158">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7" borderId="0" xfId="0" applyFill="1"/>
    <xf numFmtId="0" fontId="5" fillId="8" borderId="0" xfId="0" applyFont="1" applyFill="1" applyProtection="1">
      <protection locked="0"/>
    </xf>
    <xf numFmtId="0" fontId="8" fillId="7" borderId="0" xfId="0" applyFont="1" applyFill="1" applyAlignment="1" applyProtection="1">
      <alignment horizontal="center" vertical="center"/>
      <protection locked="0"/>
    </xf>
    <xf numFmtId="0" fontId="9" fillId="7"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xf numFmtId="9" fontId="5" fillId="0" borderId="6" xfId="11" applyFont="1" applyFill="1" applyBorder="1" applyAlignment="1">
      <alignment horizontal="center" vertical="center" wrapText="1"/>
    </xf>
    <xf numFmtId="9" fontId="5" fillId="0" borderId="10"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18" fillId="0" borderId="0" xfId="0" applyFont="1"/>
    <xf numFmtId="9" fontId="17"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9" fontId="5" fillId="0" borderId="1" xfId="11" applyFont="1" applyFill="1" applyBorder="1" applyAlignment="1">
      <alignment horizontal="left" vertical="center" wrapText="1"/>
    </xf>
    <xf numFmtId="0" fontId="15" fillId="0" borderId="10" xfId="0" applyFont="1" applyBorder="1" applyAlignment="1">
      <alignment horizontal="left" vertical="top" wrapText="1"/>
    </xf>
    <xf numFmtId="0" fontId="15" fillId="0" borderId="1"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15"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15" fillId="0" borderId="23" xfId="0" applyFont="1" applyBorder="1" applyAlignment="1">
      <alignment horizontal="left" vertical="top"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justify" vertical="center" wrapText="1"/>
    </xf>
    <xf numFmtId="0" fontId="16" fillId="0" borderId="10" xfId="0" applyFont="1" applyBorder="1" applyAlignment="1">
      <alignment horizontal="center" vertical="center" wrapText="1"/>
    </xf>
    <xf numFmtId="9" fontId="9" fillId="0" borderId="0" xfId="0" applyNumberFormat="1" applyFont="1"/>
    <xf numFmtId="0" fontId="13" fillId="9" borderId="7" xfId="0" applyFont="1" applyFill="1" applyBorder="1" applyAlignment="1">
      <alignment horizontal="center" vertical="center" wrapText="1"/>
    </xf>
    <xf numFmtId="0" fontId="13" fillId="9" borderId="7" xfId="0" applyFont="1" applyFill="1" applyBorder="1" applyAlignment="1">
      <alignment horizontal="center" vertical="center"/>
    </xf>
    <xf numFmtId="0" fontId="25" fillId="7" borderId="1" xfId="0" applyFont="1" applyFill="1" applyBorder="1" applyAlignment="1">
      <alignment vertical="center" wrapText="1"/>
    </xf>
    <xf numFmtId="0" fontId="24" fillId="7" borderId="1" xfId="0" applyFont="1" applyFill="1" applyBorder="1" applyAlignment="1">
      <alignment horizontal="center" vertical="center" wrapText="1"/>
    </xf>
    <xf numFmtId="14"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14" fontId="24" fillId="7" borderId="1" xfId="0"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7" borderId="1" xfId="0" applyFont="1" applyFill="1" applyBorder="1" applyAlignment="1">
      <alignment horizontal="justify" vertical="center" wrapText="1"/>
    </xf>
    <xf numFmtId="166" fontId="24" fillId="0" borderId="1" xfId="0" applyNumberFormat="1" applyFont="1" applyBorder="1" applyAlignment="1">
      <alignment horizontal="center" vertical="center" wrapText="1"/>
    </xf>
    <xf numFmtId="166" fontId="24" fillId="7" borderId="1" xfId="0" applyNumberFormat="1"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7"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4"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0" borderId="6" xfId="0" applyFont="1" applyBorder="1" applyAlignment="1">
      <alignment horizontal="left" vertical="center" wrapText="1"/>
    </xf>
    <xf numFmtId="9" fontId="5" fillId="12" borderId="1" xfId="10" applyFont="1" applyFill="1" applyBorder="1" applyAlignment="1">
      <alignment horizontal="center" vertical="center"/>
    </xf>
    <xf numFmtId="9" fontId="5" fillId="12" borderId="1" xfId="10" applyFont="1" applyFill="1" applyBorder="1" applyAlignment="1">
      <alignment horizontal="center" vertical="center" wrapText="1"/>
    </xf>
    <xf numFmtId="9" fontId="9" fillId="12" borderId="0" xfId="0" applyNumberFormat="1" applyFont="1" applyFill="1"/>
    <xf numFmtId="9" fontId="5" fillId="0" borderId="1" xfId="11" applyFont="1" applyFill="1" applyBorder="1" applyAlignment="1">
      <alignment horizontal="justify" vertical="center" wrapText="1"/>
    </xf>
    <xf numFmtId="0" fontId="27" fillId="7" borderId="1" xfId="0" applyFont="1" applyFill="1" applyBorder="1" applyAlignment="1">
      <alignment vertical="center" wrapText="1"/>
    </xf>
    <xf numFmtId="0" fontId="28" fillId="7" borderId="1" xfId="0" applyFont="1" applyFill="1" applyBorder="1" applyAlignment="1">
      <alignment horizontal="justify" vertical="center" wrapText="1"/>
    </xf>
    <xf numFmtId="0" fontId="30" fillId="7" borderId="1" xfId="0" applyFont="1" applyFill="1" applyBorder="1" applyAlignment="1">
      <alignment horizontal="justify" vertical="center" wrapText="1"/>
    </xf>
    <xf numFmtId="9" fontId="17" fillId="0" borderId="0" xfId="0" applyNumberFormat="1" applyFont="1" applyAlignment="1">
      <alignment horizontal="center" vertical="center"/>
    </xf>
    <xf numFmtId="9" fontId="9" fillId="13" borderId="0" xfId="0" applyNumberFormat="1" applyFont="1" applyFill="1"/>
    <xf numFmtId="9" fontId="19" fillId="13" borderId="0" xfId="11" applyFont="1" applyFill="1" applyAlignment="1">
      <alignment horizontal="center"/>
    </xf>
    <xf numFmtId="0" fontId="13" fillId="16" borderId="7" xfId="0" applyFont="1" applyFill="1" applyBorder="1" applyAlignment="1">
      <alignment horizontal="center" vertical="center"/>
    </xf>
    <xf numFmtId="0" fontId="13" fillId="16"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left" vertical="top" wrapText="1"/>
    </xf>
    <xf numFmtId="0" fontId="16" fillId="0" borderId="1" xfId="0" applyFont="1" applyBorder="1" applyAlignment="1">
      <alignment horizontal="justify" vertical="center" wrapText="1"/>
    </xf>
    <xf numFmtId="0" fontId="16" fillId="0" borderId="1" xfId="0" applyFont="1" applyBorder="1" applyAlignment="1">
      <alignment horizontal="left" vertical="top" wrapText="1"/>
    </xf>
    <xf numFmtId="0" fontId="16" fillId="0" borderId="6" xfId="0" applyFont="1" applyBorder="1" applyAlignment="1">
      <alignment horizontal="left" vertical="top" wrapText="1"/>
    </xf>
    <xf numFmtId="9" fontId="5" fillId="0" borderId="2"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top" wrapText="1"/>
    </xf>
    <xf numFmtId="9" fontId="5" fillId="0" borderId="11" xfId="0" applyNumberFormat="1" applyFont="1" applyBorder="1" applyAlignment="1">
      <alignment horizontal="center" vertical="center" wrapText="1"/>
    </xf>
    <xf numFmtId="0" fontId="5" fillId="0" borderId="11" xfId="0" applyFont="1" applyBorder="1" applyAlignment="1">
      <alignment horizontal="left" vertical="top" wrapText="1"/>
    </xf>
    <xf numFmtId="0" fontId="14"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22" fillId="0" borderId="6"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2" fillId="13" borderId="0" xfId="0" applyFont="1" applyFill="1" applyAlignment="1">
      <alignment horizontal="left"/>
    </xf>
    <xf numFmtId="0" fontId="23" fillId="0" borderId="6" xfId="0" applyFont="1" applyBorder="1" applyAlignment="1">
      <alignment horizontal="justify" vertical="center"/>
    </xf>
    <xf numFmtId="0" fontId="23" fillId="0" borderId="29" xfId="0" applyFont="1" applyBorder="1" applyAlignment="1">
      <alignment horizontal="justify" vertical="center"/>
    </xf>
    <xf numFmtId="0" fontId="23" fillId="0" borderId="2" xfId="0" applyFont="1" applyBorder="1" applyAlignment="1">
      <alignment horizontal="justify"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 fillId="11" borderId="24" xfId="0" applyFont="1" applyFill="1" applyBorder="1" applyAlignment="1">
      <alignment horizontal="left" vertical="center" wrapText="1"/>
    </xf>
    <xf numFmtId="0" fontId="0" fillId="11" borderId="24" xfId="0" applyFill="1" applyBorder="1" applyAlignment="1">
      <alignment horizontal="left" vertical="center" wrapText="1"/>
    </xf>
    <xf numFmtId="0" fontId="23" fillId="15" borderId="6" xfId="0" applyFont="1" applyFill="1" applyBorder="1" applyAlignment="1">
      <alignment horizontal="justify" vertical="center"/>
    </xf>
    <xf numFmtId="0" fontId="23" fillId="15" borderId="29" xfId="0" applyFont="1" applyFill="1" applyBorder="1" applyAlignment="1">
      <alignment horizontal="justify" vertical="center"/>
    </xf>
    <xf numFmtId="0" fontId="23" fillId="15" borderId="2" xfId="0" applyFont="1" applyFill="1" applyBorder="1" applyAlignment="1">
      <alignment horizontal="justify" vertical="center"/>
    </xf>
    <xf numFmtId="0" fontId="13" fillId="10" borderId="7"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7" xfId="0" applyFont="1" applyFill="1" applyBorder="1" applyAlignment="1">
      <alignment horizontal="center" vertical="center"/>
    </xf>
    <xf numFmtId="0" fontId="24" fillId="14" borderId="6" xfId="0" applyFont="1" applyFill="1" applyBorder="1" applyAlignment="1">
      <alignment horizontal="justify" vertical="center"/>
    </xf>
    <xf numFmtId="0" fontId="24" fillId="14" borderId="29" xfId="0" applyFont="1" applyFill="1" applyBorder="1" applyAlignment="1">
      <alignment horizontal="justify" vertical="center"/>
    </xf>
    <xf numFmtId="0" fontId="24" fillId="14" borderId="2" xfId="0" applyFont="1" applyFill="1" applyBorder="1" applyAlignment="1">
      <alignment horizontal="justify" vertical="center"/>
    </xf>
    <xf numFmtId="0" fontId="29" fillId="0" borderId="1" xfId="0" applyFont="1" applyBorder="1" applyAlignment="1">
      <alignment horizontal="justify" vertical="center"/>
    </xf>
    <xf numFmtId="0" fontId="30" fillId="0" borderId="1" xfId="0" applyFont="1" applyBorder="1" applyAlignment="1">
      <alignment horizontal="justify" vertical="center"/>
    </xf>
    <xf numFmtId="0" fontId="24" fillId="0" borderId="6" xfId="0" applyFont="1" applyBorder="1" applyAlignment="1">
      <alignment horizontal="justify" vertical="center"/>
    </xf>
    <xf numFmtId="0" fontId="24" fillId="0" borderId="29" xfId="0" applyFont="1" applyBorder="1" applyAlignment="1">
      <alignment horizontal="justify" vertical="center"/>
    </xf>
    <xf numFmtId="0" fontId="24" fillId="0" borderId="2" xfId="0" applyFont="1" applyBorder="1" applyAlignment="1">
      <alignment horizontal="justify" vertical="center"/>
    </xf>
    <xf numFmtId="0" fontId="7" fillId="10" borderId="1" xfId="0" applyFont="1" applyFill="1" applyBorder="1" applyAlignment="1">
      <alignment horizontal="center" vertical="center" wrapText="1"/>
    </xf>
    <xf numFmtId="0" fontId="13" fillId="10" borderId="7" xfId="0" applyFont="1" applyFill="1" applyBorder="1" applyAlignment="1">
      <alignment horizontal="center" vertical="center"/>
    </xf>
    <xf numFmtId="0" fontId="13" fillId="10" borderId="13"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5" fillId="0" borderId="23" xfId="0" applyFont="1" applyFill="1" applyBorder="1" applyAlignment="1">
      <alignment horizontal="left" vertical="top" wrapText="1"/>
    </xf>
    <xf numFmtId="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10" xfId="0" applyFont="1" applyFill="1" applyBorder="1" applyAlignment="1">
      <alignment horizontal="left" vertical="top" wrapText="1"/>
    </xf>
    <xf numFmtId="9" fontId="5" fillId="0" borderId="1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5" fillId="0" borderId="11" xfId="0" applyFont="1" applyFill="1" applyBorder="1" applyAlignment="1">
      <alignment horizontal="left" wrapText="1"/>
    </xf>
    <xf numFmtId="0" fontId="5" fillId="0" borderId="1" xfId="0" applyFont="1" applyFill="1" applyBorder="1" applyAlignment="1">
      <alignment horizontal="left" vertical="top" wrapText="1"/>
    </xf>
    <xf numFmtId="0" fontId="15" fillId="0" borderId="22" xfId="0" applyFont="1" applyFill="1" applyBorder="1" applyAlignment="1">
      <alignment horizontal="center" vertical="center" wrapText="1"/>
    </xf>
    <xf numFmtId="0" fontId="5" fillId="0" borderId="11" xfId="0" applyFont="1" applyFill="1" applyBorder="1" applyAlignment="1">
      <alignment horizontal="left" vertical="top" wrapText="1"/>
    </xf>
    <xf numFmtId="0" fontId="16" fillId="0" borderId="10"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left" vertical="center" wrapText="1"/>
    </xf>
    <xf numFmtId="0" fontId="0" fillId="0" borderId="1" xfId="0" applyFill="1" applyBorder="1" applyAlignment="1">
      <alignment wrapText="1"/>
    </xf>
    <xf numFmtId="0" fontId="5" fillId="0" borderId="10" xfId="0" applyFont="1" applyFill="1" applyBorder="1" applyAlignment="1">
      <alignment horizontal="left" vertical="top" wrapText="1"/>
    </xf>
    <xf numFmtId="0" fontId="0" fillId="0" borderId="1" xfId="0" applyFill="1" applyBorder="1"/>
    <xf numFmtId="0" fontId="5" fillId="0" borderId="1" xfId="0" applyFont="1" applyFill="1" applyBorder="1" applyAlignment="1">
      <alignment horizontal="left" vertical="center" wrapText="1"/>
    </xf>
    <xf numFmtId="9" fontId="5" fillId="0" borderId="20"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5" fillId="0" borderId="6" xfId="0" applyFont="1" applyFill="1" applyBorder="1" applyAlignment="1">
      <alignment horizontal="left" vertical="center" wrapText="1"/>
    </xf>
    <xf numFmtId="9" fontId="5" fillId="0" borderId="19"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9" fontId="9" fillId="0" borderId="0" xfId="11" applyFont="1" applyFill="1" applyAlignment="1">
      <alignment horizontal="center"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0033CC"/>
      <color rgb="FF003399"/>
      <color rgb="FFF7B6AB"/>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3"/>
  <sheetViews>
    <sheetView showGridLines="0" topLeftCell="A6" zoomScale="77" zoomScaleNormal="77" zoomScalePageLayoutView="90" workbookViewId="0">
      <selection activeCell="I23" sqref="I23"/>
    </sheetView>
  </sheetViews>
  <sheetFormatPr baseColWidth="10" defaultColWidth="16.5546875" defaultRowHeight="17.399999999999999"/>
  <cols>
    <col min="1" max="1" width="27.6640625" style="15" customWidth="1"/>
    <col min="2" max="2" width="37.44140625" style="19" customWidth="1"/>
    <col min="3" max="3" width="40.5546875" style="15" customWidth="1"/>
    <col min="4" max="4" width="17.109375" style="15" customWidth="1"/>
    <col min="5" max="8" width="16.5546875" style="15"/>
    <col min="9" max="9" width="24.44140625" style="15" customWidth="1"/>
    <col min="10" max="11" width="16.5546875" style="15" customWidth="1"/>
    <col min="12" max="13" width="16.5546875" style="15"/>
    <col min="14" max="14" width="0" style="12" hidden="1" customWidth="1"/>
    <col min="15" max="16384" width="16.5546875" style="12"/>
  </cols>
  <sheetData>
    <row r="1" spans="1:14" ht="50.25" customHeight="1" thickBot="1">
      <c r="N1" s="15"/>
    </row>
    <row r="2" spans="1:14" ht="51" customHeight="1" thickBot="1">
      <c r="A2" s="94" t="s">
        <v>0</v>
      </c>
      <c r="B2" s="95"/>
      <c r="C2" s="95"/>
      <c r="D2" s="95"/>
      <c r="E2" s="95"/>
      <c r="F2" s="95"/>
      <c r="G2" s="95"/>
      <c r="H2" s="95"/>
      <c r="I2" s="95"/>
      <c r="J2" s="95"/>
      <c r="K2" s="95"/>
      <c r="L2" s="95"/>
      <c r="M2" s="96"/>
      <c r="N2" s="15"/>
    </row>
    <row r="3" spans="1:14" ht="18">
      <c r="A3" s="102" t="s">
        <v>1</v>
      </c>
      <c r="B3" s="102" t="s">
        <v>2</v>
      </c>
      <c r="C3" s="103" t="s">
        <v>3</v>
      </c>
      <c r="D3" s="103" t="s">
        <v>4</v>
      </c>
      <c r="E3" s="103" t="s">
        <v>5</v>
      </c>
      <c r="F3" s="103" t="s">
        <v>6</v>
      </c>
      <c r="G3" s="103" t="s">
        <v>7</v>
      </c>
      <c r="H3" s="106" t="s">
        <v>8</v>
      </c>
      <c r="I3" s="106"/>
      <c r="J3" s="103" t="s">
        <v>9</v>
      </c>
      <c r="K3" s="103"/>
      <c r="L3" s="103"/>
      <c r="M3" s="103"/>
      <c r="N3" s="15"/>
    </row>
    <row r="4" spans="1:14" ht="18">
      <c r="A4" s="102"/>
      <c r="B4" s="102"/>
      <c r="C4" s="103"/>
      <c r="D4" s="103"/>
      <c r="E4" s="103"/>
      <c r="F4" s="103"/>
      <c r="G4" s="103"/>
      <c r="H4" s="104" t="s">
        <v>10</v>
      </c>
      <c r="I4" s="104" t="s">
        <v>11</v>
      </c>
      <c r="J4" s="44" t="s">
        <v>12</v>
      </c>
      <c r="K4" s="71" t="s">
        <v>13</v>
      </c>
      <c r="L4" s="44" t="s">
        <v>14</v>
      </c>
      <c r="M4" s="44" t="s">
        <v>15</v>
      </c>
      <c r="N4" s="15"/>
    </row>
    <row r="5" spans="1:14" ht="44.25" customHeight="1">
      <c r="A5" s="102"/>
      <c r="B5" s="102"/>
      <c r="C5" s="103"/>
      <c r="D5" s="103"/>
      <c r="E5" s="103"/>
      <c r="F5" s="103"/>
      <c r="G5" s="103"/>
      <c r="H5" s="105"/>
      <c r="I5" s="105"/>
      <c r="J5" s="43" t="s">
        <v>16</v>
      </c>
      <c r="K5" s="72" t="s">
        <v>16</v>
      </c>
      <c r="L5" s="43" t="s">
        <v>16</v>
      </c>
      <c r="M5" s="43" t="s">
        <v>16</v>
      </c>
      <c r="N5" s="15"/>
    </row>
    <row r="6" spans="1:14" ht="60">
      <c r="A6" s="107" t="s">
        <v>17</v>
      </c>
      <c r="B6" s="110" t="s">
        <v>18</v>
      </c>
      <c r="C6" s="45" t="s">
        <v>19</v>
      </c>
      <c r="D6" s="46" t="s">
        <v>20</v>
      </c>
      <c r="E6" s="46" t="s">
        <v>21</v>
      </c>
      <c r="F6" s="46" t="s">
        <v>21</v>
      </c>
      <c r="G6" s="46" t="s">
        <v>22</v>
      </c>
      <c r="H6" s="47">
        <v>45689</v>
      </c>
      <c r="I6" s="47">
        <v>45747</v>
      </c>
      <c r="J6" s="32">
        <v>1</v>
      </c>
      <c r="K6" s="31"/>
      <c r="L6" s="31"/>
      <c r="M6" s="22"/>
      <c r="N6" s="42">
        <f>J6+K6+L6+M6</f>
        <v>1</v>
      </c>
    </row>
    <row r="7" spans="1:14" s="15" customFormat="1" ht="60">
      <c r="A7" s="108"/>
      <c r="B7" s="110"/>
      <c r="C7" s="45" t="s">
        <v>23</v>
      </c>
      <c r="D7" s="48" t="s">
        <v>24</v>
      </c>
      <c r="E7" s="48" t="s">
        <v>21</v>
      </c>
      <c r="F7" s="48" t="s">
        <v>21</v>
      </c>
      <c r="G7" s="46" t="s">
        <v>22</v>
      </c>
      <c r="H7" s="47">
        <v>45689</v>
      </c>
      <c r="I7" s="47">
        <v>45747</v>
      </c>
      <c r="J7" s="32">
        <v>1</v>
      </c>
      <c r="K7" s="32"/>
      <c r="L7" s="32"/>
      <c r="M7" s="32"/>
      <c r="N7" s="42">
        <f t="shared" ref="N7:N20" si="0">J7+K7+L7+M7</f>
        <v>1</v>
      </c>
    </row>
    <row r="8" spans="1:14" ht="90">
      <c r="A8" s="108"/>
      <c r="B8" s="110"/>
      <c r="C8" s="45" t="s">
        <v>25</v>
      </c>
      <c r="D8" s="48" t="s">
        <v>26</v>
      </c>
      <c r="E8" s="48" t="s">
        <v>27</v>
      </c>
      <c r="F8" s="48" t="s">
        <v>28</v>
      </c>
      <c r="G8" s="48" t="s">
        <v>29</v>
      </c>
      <c r="H8" s="47">
        <v>45748</v>
      </c>
      <c r="I8" s="47">
        <v>46022</v>
      </c>
      <c r="J8" s="32"/>
      <c r="K8" s="32">
        <v>0.4</v>
      </c>
      <c r="L8" s="32">
        <v>0.3</v>
      </c>
      <c r="M8" s="33">
        <v>0.3</v>
      </c>
      <c r="N8" s="42">
        <f>J8+K8+L8+M8</f>
        <v>1</v>
      </c>
    </row>
    <row r="9" spans="1:14" ht="75">
      <c r="A9" s="109"/>
      <c r="B9" s="110"/>
      <c r="C9" s="51" t="s">
        <v>30</v>
      </c>
      <c r="D9" s="48" t="s">
        <v>31</v>
      </c>
      <c r="E9" s="48" t="s">
        <v>21</v>
      </c>
      <c r="F9" s="48" t="s">
        <v>21</v>
      </c>
      <c r="G9" s="48" t="s">
        <v>22</v>
      </c>
      <c r="H9" s="47">
        <v>46023</v>
      </c>
      <c r="I9" s="47">
        <v>46112</v>
      </c>
      <c r="J9" s="32"/>
      <c r="K9" s="32"/>
      <c r="L9" s="32"/>
      <c r="M9" s="33"/>
      <c r="N9" s="63">
        <f t="shared" si="0"/>
        <v>0</v>
      </c>
    </row>
    <row r="10" spans="1:14" ht="125.25" customHeight="1">
      <c r="A10" s="91" t="s">
        <v>32</v>
      </c>
      <c r="B10" s="111" t="s">
        <v>33</v>
      </c>
      <c r="C10" s="51" t="s">
        <v>34</v>
      </c>
      <c r="D10" s="48" t="s">
        <v>35</v>
      </c>
      <c r="E10" s="46" t="s">
        <v>21</v>
      </c>
      <c r="F10" s="48" t="s">
        <v>21</v>
      </c>
      <c r="G10" s="48" t="s">
        <v>22</v>
      </c>
      <c r="H10" s="49">
        <v>45689</v>
      </c>
      <c r="I10" s="49">
        <v>45747</v>
      </c>
      <c r="J10" s="32">
        <v>1</v>
      </c>
      <c r="K10" s="32"/>
      <c r="L10" s="32"/>
      <c r="M10" s="32"/>
      <c r="N10" s="42">
        <f t="shared" si="0"/>
        <v>1</v>
      </c>
    </row>
    <row r="11" spans="1:14" ht="96" customHeight="1">
      <c r="A11" s="92"/>
      <c r="B11" s="111"/>
      <c r="C11" s="66" t="s">
        <v>36</v>
      </c>
      <c r="D11" s="48" t="s">
        <v>37</v>
      </c>
      <c r="E11" s="51" t="s">
        <v>27</v>
      </c>
      <c r="F11" s="51" t="s">
        <v>28</v>
      </c>
      <c r="G11" s="48" t="s">
        <v>29</v>
      </c>
      <c r="H11" s="50">
        <v>45748</v>
      </c>
      <c r="I11" s="50">
        <v>46022</v>
      </c>
      <c r="J11" s="32"/>
      <c r="K11" s="35" t="s">
        <v>38</v>
      </c>
      <c r="L11" s="35" t="s">
        <v>39</v>
      </c>
      <c r="M11" s="23">
        <v>0.3</v>
      </c>
      <c r="N11" s="42">
        <f t="shared" si="0"/>
        <v>1</v>
      </c>
    </row>
    <row r="12" spans="1:14" ht="90.6" customHeight="1">
      <c r="A12" s="92"/>
      <c r="B12" s="111"/>
      <c r="C12" s="67" t="s">
        <v>40</v>
      </c>
      <c r="D12" s="48" t="s">
        <v>41</v>
      </c>
      <c r="E12" s="48" t="s">
        <v>21</v>
      </c>
      <c r="F12" s="48" t="s">
        <v>21</v>
      </c>
      <c r="G12" s="48" t="s">
        <v>22</v>
      </c>
      <c r="H12" s="47">
        <v>45748</v>
      </c>
      <c r="I12" s="47">
        <v>45838</v>
      </c>
      <c r="J12" s="35"/>
      <c r="K12" s="32">
        <v>1</v>
      </c>
      <c r="L12" s="32"/>
      <c r="M12" s="33"/>
      <c r="N12" s="42">
        <f t="shared" si="0"/>
        <v>1</v>
      </c>
    </row>
    <row r="13" spans="1:14" ht="30">
      <c r="A13" s="93"/>
      <c r="B13" s="111"/>
      <c r="C13" s="51" t="s">
        <v>42</v>
      </c>
      <c r="D13" s="48" t="s">
        <v>41</v>
      </c>
      <c r="E13" s="48" t="s">
        <v>21</v>
      </c>
      <c r="F13" s="48" t="s">
        <v>21</v>
      </c>
      <c r="G13" s="48" t="s">
        <v>22</v>
      </c>
      <c r="H13" s="47">
        <v>45839</v>
      </c>
      <c r="I13" s="47">
        <v>46022</v>
      </c>
      <c r="J13" s="35"/>
      <c r="K13" s="32"/>
      <c r="L13" s="32">
        <v>0.5</v>
      </c>
      <c r="M13" s="33">
        <v>0.5</v>
      </c>
      <c r="N13" s="42">
        <f t="shared" si="0"/>
        <v>1</v>
      </c>
    </row>
    <row r="14" spans="1:14" ht="60">
      <c r="A14" s="91" t="s">
        <v>43</v>
      </c>
      <c r="B14" s="91" t="s">
        <v>44</v>
      </c>
      <c r="C14" s="45" t="s">
        <v>45</v>
      </c>
      <c r="D14" s="48" t="s">
        <v>46</v>
      </c>
      <c r="E14" s="48" t="s">
        <v>47</v>
      </c>
      <c r="F14" s="48" t="s">
        <v>47</v>
      </c>
      <c r="G14" s="48" t="s">
        <v>22</v>
      </c>
      <c r="H14" s="47">
        <v>45689</v>
      </c>
      <c r="I14" s="47">
        <v>45747</v>
      </c>
      <c r="J14" s="35" t="s">
        <v>48</v>
      </c>
      <c r="K14" s="32"/>
      <c r="L14" s="32"/>
      <c r="M14" s="33"/>
      <c r="N14" s="42">
        <f t="shared" si="0"/>
        <v>1</v>
      </c>
    </row>
    <row r="15" spans="1:14" ht="45">
      <c r="A15" s="92"/>
      <c r="B15" s="92"/>
      <c r="C15" s="45" t="s">
        <v>49</v>
      </c>
      <c r="D15" s="48" t="s">
        <v>50</v>
      </c>
      <c r="E15" s="48" t="s">
        <v>21</v>
      </c>
      <c r="F15" s="48" t="s">
        <v>21</v>
      </c>
      <c r="G15" s="48" t="s">
        <v>22</v>
      </c>
      <c r="H15" s="47">
        <v>45689</v>
      </c>
      <c r="I15" s="47">
        <v>45747</v>
      </c>
      <c r="J15" s="35" t="s">
        <v>48</v>
      </c>
      <c r="K15" s="32"/>
      <c r="L15" s="32"/>
      <c r="M15" s="33"/>
      <c r="N15" s="42">
        <f t="shared" si="0"/>
        <v>1</v>
      </c>
    </row>
    <row r="16" spans="1:14" ht="90">
      <c r="A16" s="93"/>
      <c r="B16" s="93"/>
      <c r="C16" s="65" t="s">
        <v>51</v>
      </c>
      <c r="D16" s="48" t="s">
        <v>52</v>
      </c>
      <c r="E16" s="48" t="s">
        <v>27</v>
      </c>
      <c r="F16" s="48" t="s">
        <v>28</v>
      </c>
      <c r="G16" s="48" t="s">
        <v>29</v>
      </c>
      <c r="H16" s="49">
        <v>45748</v>
      </c>
      <c r="I16" s="52">
        <v>46022</v>
      </c>
      <c r="J16" s="35"/>
      <c r="K16" s="32">
        <v>0.5</v>
      </c>
      <c r="L16" s="32"/>
      <c r="M16" s="33">
        <v>0.5</v>
      </c>
      <c r="N16" s="42">
        <f t="shared" si="0"/>
        <v>1</v>
      </c>
    </row>
    <row r="17" spans="1:14" ht="60">
      <c r="A17" s="99" t="s">
        <v>53</v>
      </c>
      <c r="B17" s="91" t="s">
        <v>54</v>
      </c>
      <c r="C17" s="45" t="s">
        <v>55</v>
      </c>
      <c r="D17" s="48" t="s">
        <v>56</v>
      </c>
      <c r="E17" s="48" t="s">
        <v>47</v>
      </c>
      <c r="F17" s="48" t="s">
        <v>47</v>
      </c>
      <c r="G17" s="48" t="s">
        <v>22</v>
      </c>
      <c r="H17" s="49">
        <v>45689</v>
      </c>
      <c r="I17" s="49">
        <v>45746</v>
      </c>
      <c r="J17" s="35" t="s">
        <v>48</v>
      </c>
      <c r="K17" s="32"/>
      <c r="L17" s="32"/>
      <c r="M17" s="33"/>
      <c r="N17" s="42">
        <f t="shared" si="0"/>
        <v>1</v>
      </c>
    </row>
    <row r="18" spans="1:14" ht="60">
      <c r="A18" s="100"/>
      <c r="B18" s="92"/>
      <c r="C18" s="45" t="s">
        <v>57</v>
      </c>
      <c r="D18" s="48" t="s">
        <v>50</v>
      </c>
      <c r="E18" s="48" t="s">
        <v>21</v>
      </c>
      <c r="F18" s="48" t="s">
        <v>21</v>
      </c>
      <c r="G18" s="48" t="s">
        <v>22</v>
      </c>
      <c r="H18" s="49">
        <v>45689</v>
      </c>
      <c r="I18" s="49">
        <v>45746</v>
      </c>
      <c r="J18" s="35" t="s">
        <v>48</v>
      </c>
      <c r="K18" s="32"/>
      <c r="L18" s="32"/>
      <c r="M18" s="33"/>
      <c r="N18" s="42">
        <f t="shared" si="0"/>
        <v>1</v>
      </c>
    </row>
    <row r="19" spans="1:14" ht="90">
      <c r="A19" s="100"/>
      <c r="B19" s="92"/>
      <c r="C19" s="65" t="s">
        <v>58</v>
      </c>
      <c r="D19" s="48" t="s">
        <v>52</v>
      </c>
      <c r="E19" s="48" t="s">
        <v>27</v>
      </c>
      <c r="F19" s="48" t="s">
        <v>28</v>
      </c>
      <c r="G19" s="48" t="s">
        <v>29</v>
      </c>
      <c r="H19" s="49">
        <v>45748</v>
      </c>
      <c r="I19" s="53">
        <v>46022</v>
      </c>
      <c r="J19" s="35"/>
      <c r="K19" s="32">
        <v>0.5</v>
      </c>
      <c r="L19" s="32"/>
      <c r="M19" s="33">
        <v>0.5</v>
      </c>
      <c r="N19" s="42">
        <f t="shared" si="0"/>
        <v>1</v>
      </c>
    </row>
    <row r="20" spans="1:14" ht="30">
      <c r="A20" s="101"/>
      <c r="B20" s="93"/>
      <c r="C20" s="45" t="s">
        <v>59</v>
      </c>
      <c r="D20" s="48" t="s">
        <v>60</v>
      </c>
      <c r="E20" s="48" t="s">
        <v>21</v>
      </c>
      <c r="F20" s="48" t="s">
        <v>21</v>
      </c>
      <c r="G20" s="48" t="s">
        <v>22</v>
      </c>
      <c r="H20" s="47">
        <v>45931</v>
      </c>
      <c r="I20" s="47">
        <v>46022</v>
      </c>
      <c r="J20" s="35"/>
      <c r="K20" s="32"/>
      <c r="L20" s="32"/>
      <c r="M20" s="33">
        <v>1</v>
      </c>
      <c r="N20" s="42">
        <f t="shared" si="0"/>
        <v>1</v>
      </c>
    </row>
    <row r="21" spans="1:14" ht="25.2">
      <c r="G21" s="97" t="s">
        <v>61</v>
      </c>
      <c r="H21" s="98"/>
      <c r="I21" s="98"/>
      <c r="J21" s="20">
        <f>(J6+J7+J10+J14+J15+J17+J18)/7</f>
        <v>1</v>
      </c>
      <c r="K21" s="20">
        <f>(K8+K11+K12+K16+K19)/5</f>
        <v>0.55999999999999994</v>
      </c>
      <c r="L21" s="20">
        <f>(L8+L11+L13)/3</f>
        <v>0.3666666666666667</v>
      </c>
      <c r="M21" s="20">
        <f>(M8+M11+M13+M16+M19+M20)/6</f>
        <v>0.51666666666666672</v>
      </c>
      <c r="N21" s="15"/>
    </row>
    <row r="22" spans="1:14" ht="20.399999999999999">
      <c r="G22" s="90" t="s">
        <v>154</v>
      </c>
      <c r="H22" s="90"/>
      <c r="I22" s="90"/>
      <c r="J22" s="69"/>
      <c r="K22" s="69"/>
      <c r="L22" s="69"/>
      <c r="M22" s="70">
        <f>(J21+K21+L21+M21)/4</f>
        <v>0.61083333333333334</v>
      </c>
      <c r="N22" s="42" t="e">
        <f>(J22+K22+L22+#REF!)/4</f>
        <v>#REF!</v>
      </c>
    </row>
    <row r="23" spans="1:14" ht="25.2">
      <c r="K23" s="68"/>
      <c r="L23" s="42"/>
      <c r="N23" s="15"/>
    </row>
  </sheetData>
  <mergeCells count="22">
    <mergeCell ref="H3:I3"/>
    <mergeCell ref="E3:E5"/>
    <mergeCell ref="A6:A9"/>
    <mergeCell ref="B6:B9"/>
    <mergeCell ref="A10:A13"/>
    <mergeCell ref="B10:B13"/>
    <mergeCell ref="G22:I22"/>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619B-077D-4CB3-B58C-ED48A091B836}">
  <dimension ref="A2:AG24"/>
  <sheetViews>
    <sheetView showGridLines="0" tabSelected="1" zoomScale="50" zoomScaleNormal="50" workbookViewId="0">
      <selection activeCell="E7" sqref="E7"/>
    </sheetView>
  </sheetViews>
  <sheetFormatPr baseColWidth="10" defaultColWidth="11.44140625" defaultRowHeight="15"/>
  <cols>
    <col min="1" max="2" width="24.88671875" customWidth="1"/>
    <col min="3" max="3" width="32.5546875" customWidth="1"/>
    <col min="4" max="6" width="32.21875" customWidth="1"/>
    <col min="7" max="7" width="13.88671875" customWidth="1"/>
    <col min="8" max="9" width="17.44140625" customWidth="1"/>
    <col min="10" max="13" width="17.6640625" customWidth="1"/>
    <col min="14" max="14" width="18.44140625" style="11" customWidth="1"/>
    <col min="15" max="15" width="17" style="11" customWidth="1"/>
    <col min="16" max="16" width="63.33203125" style="11" customWidth="1"/>
    <col min="17" max="17" width="13.33203125" style="11" customWidth="1"/>
    <col min="18" max="18" width="60.109375" style="11" customWidth="1"/>
    <col min="19" max="19" width="16.6640625" style="11" customWidth="1"/>
    <col min="20" max="20" width="11.44140625" style="11" customWidth="1"/>
    <col min="21" max="21" width="57.6640625" style="11" customWidth="1"/>
    <col min="22" max="22" width="16.6640625" style="11" customWidth="1"/>
    <col min="23" max="23" width="68.33203125" style="11" customWidth="1"/>
    <col min="24" max="24" width="19.44140625" style="11" customWidth="1"/>
    <col min="25" max="25" width="16" style="11" customWidth="1"/>
    <col min="26" max="26" width="60.44140625" style="11" customWidth="1"/>
    <col min="27" max="27" width="9.88671875" style="11" customWidth="1"/>
    <col min="28" max="28" width="36.88671875" style="11" customWidth="1"/>
    <col min="29" max="29" width="7.33203125" style="11" customWidth="1"/>
    <col min="30" max="30" width="21.44140625" style="11" customWidth="1"/>
    <col min="31" max="31" width="69.6640625" style="11" customWidth="1"/>
    <col min="32" max="32" width="14.33203125" style="11" customWidth="1"/>
    <col min="33" max="33" width="67.44140625" style="11" customWidth="1"/>
  </cols>
  <sheetData>
    <row r="2" spans="1:33" s="7" customFormat="1" ht="15.6">
      <c r="A2" s="8"/>
      <c r="B2" s="8"/>
      <c r="C2" s="8"/>
      <c r="D2" s="8"/>
      <c r="E2" s="8"/>
      <c r="F2" s="8"/>
      <c r="G2" s="8"/>
      <c r="H2" s="8"/>
      <c r="I2" s="8"/>
      <c r="J2" s="8"/>
      <c r="K2" s="8"/>
      <c r="L2" s="8"/>
      <c r="M2" s="8"/>
      <c r="N2" s="10"/>
      <c r="O2" s="10"/>
      <c r="P2" s="9">
        <v>5000</v>
      </c>
      <c r="Q2" s="9" t="s">
        <v>67</v>
      </c>
      <c r="R2" s="10"/>
      <c r="S2" s="10"/>
      <c r="T2" s="10"/>
      <c r="U2" s="10"/>
      <c r="V2" s="10"/>
      <c r="W2" s="10"/>
      <c r="X2" s="10"/>
      <c r="Y2" s="10"/>
      <c r="Z2" s="10"/>
      <c r="AA2" s="10"/>
      <c r="AB2" s="10"/>
      <c r="AC2" s="10"/>
      <c r="AD2" s="10"/>
      <c r="AE2" s="10"/>
      <c r="AF2" s="10"/>
      <c r="AG2" s="10"/>
    </row>
    <row r="3" spans="1:33" ht="36.75" customHeight="1">
      <c r="A3" s="102" t="s">
        <v>1</v>
      </c>
      <c r="B3" s="102" t="s">
        <v>2</v>
      </c>
      <c r="C3" s="102" t="s">
        <v>3</v>
      </c>
      <c r="D3" s="102" t="s">
        <v>4</v>
      </c>
      <c r="E3" s="102" t="s">
        <v>5</v>
      </c>
      <c r="F3" s="102" t="s">
        <v>6</v>
      </c>
      <c r="G3" s="102" t="s">
        <v>7</v>
      </c>
      <c r="H3" s="116" t="s">
        <v>8</v>
      </c>
      <c r="I3" s="116"/>
      <c r="J3" s="117" t="s">
        <v>68</v>
      </c>
      <c r="K3" s="118"/>
      <c r="L3" s="118"/>
      <c r="M3" s="119"/>
      <c r="N3" s="115" t="s">
        <v>69</v>
      </c>
      <c r="O3" s="120"/>
      <c r="P3" s="120"/>
      <c r="Q3" s="120"/>
      <c r="R3" s="120"/>
      <c r="S3" s="115"/>
      <c r="T3" s="115"/>
      <c r="U3" s="115"/>
      <c r="V3" s="115"/>
      <c r="W3" s="115"/>
      <c r="X3" s="115"/>
      <c r="Y3" s="115"/>
      <c r="Z3" s="115"/>
      <c r="AA3" s="115"/>
      <c r="AB3" s="115"/>
      <c r="AC3" s="115"/>
      <c r="AD3" s="115"/>
      <c r="AE3" s="115"/>
      <c r="AF3" s="115"/>
      <c r="AG3" s="115"/>
    </row>
    <row r="4" spans="1:33" ht="78" customHeight="1">
      <c r="A4" s="102"/>
      <c r="B4" s="102"/>
      <c r="C4" s="102"/>
      <c r="D4" s="102"/>
      <c r="E4" s="102"/>
      <c r="F4" s="102"/>
      <c r="G4" s="102"/>
      <c r="H4" s="121" t="s">
        <v>10</v>
      </c>
      <c r="I4" s="121" t="s">
        <v>11</v>
      </c>
      <c r="J4" s="55" t="s">
        <v>62</v>
      </c>
      <c r="K4" s="55" t="s">
        <v>63</v>
      </c>
      <c r="L4" s="55" t="s">
        <v>64</v>
      </c>
      <c r="M4" s="56" t="s">
        <v>65</v>
      </c>
      <c r="N4" s="115" t="s">
        <v>62</v>
      </c>
      <c r="O4" s="115"/>
      <c r="P4" s="115"/>
      <c r="Q4" s="115"/>
      <c r="R4" s="115"/>
      <c r="S4" s="115" t="s">
        <v>63</v>
      </c>
      <c r="T4" s="115"/>
      <c r="U4" s="115"/>
      <c r="V4" s="115"/>
      <c r="W4" s="115"/>
      <c r="X4" s="115" t="s">
        <v>64</v>
      </c>
      <c r="Y4" s="115"/>
      <c r="Z4" s="115"/>
      <c r="AA4" s="115"/>
      <c r="AB4" s="115"/>
      <c r="AC4" s="115" t="s">
        <v>65</v>
      </c>
      <c r="AD4" s="115"/>
      <c r="AE4" s="115"/>
      <c r="AF4" s="115"/>
      <c r="AG4" s="115"/>
    </row>
    <row r="5" spans="1:33" ht="62.4">
      <c r="A5" s="102"/>
      <c r="B5" s="102"/>
      <c r="C5" s="102"/>
      <c r="D5" s="102"/>
      <c r="E5" s="102"/>
      <c r="F5" s="102"/>
      <c r="G5" s="102"/>
      <c r="H5" s="122"/>
      <c r="I5" s="122"/>
      <c r="J5" s="54" t="s">
        <v>16</v>
      </c>
      <c r="K5" s="54" t="s">
        <v>16</v>
      </c>
      <c r="L5" s="54" t="s">
        <v>16</v>
      </c>
      <c r="M5" s="57" t="s">
        <v>16</v>
      </c>
      <c r="N5" s="58" t="s">
        <v>70</v>
      </c>
      <c r="O5" s="58" t="s">
        <v>71</v>
      </c>
      <c r="P5" s="58" t="s">
        <v>72</v>
      </c>
      <c r="Q5" s="58" t="s">
        <v>73</v>
      </c>
      <c r="R5" s="58" t="s">
        <v>74</v>
      </c>
      <c r="S5" s="58" t="s">
        <v>70</v>
      </c>
      <c r="T5" s="58" t="s">
        <v>71</v>
      </c>
      <c r="U5" s="58" t="s">
        <v>72</v>
      </c>
      <c r="V5" s="58" t="s">
        <v>73</v>
      </c>
      <c r="W5" s="58" t="s">
        <v>74</v>
      </c>
      <c r="X5" s="58" t="s">
        <v>70</v>
      </c>
      <c r="Y5" s="58" t="s">
        <v>71</v>
      </c>
      <c r="Z5" s="58" t="s">
        <v>72</v>
      </c>
      <c r="AA5" s="58" t="s">
        <v>73</v>
      </c>
      <c r="AB5" s="58" t="s">
        <v>74</v>
      </c>
      <c r="AC5" s="58" t="s">
        <v>70</v>
      </c>
      <c r="AD5" s="58" t="s">
        <v>71</v>
      </c>
      <c r="AE5" s="58" t="s">
        <v>72</v>
      </c>
      <c r="AF5" s="58" t="s">
        <v>73</v>
      </c>
      <c r="AG5" s="58" t="s">
        <v>74</v>
      </c>
    </row>
    <row r="6" spans="1:33" s="7" customFormat="1" ht="174.6" customHeight="1">
      <c r="A6" s="91" t="s">
        <v>17</v>
      </c>
      <c r="B6" s="91" t="s">
        <v>17</v>
      </c>
      <c r="C6" s="112" t="s">
        <v>18</v>
      </c>
      <c r="D6" s="45" t="s">
        <v>19</v>
      </c>
      <c r="E6" s="46" t="s">
        <v>20</v>
      </c>
      <c r="F6" s="23" t="str">
        <f>'Formulación 2025'!D6</f>
        <v xml:space="preserve">Un documento de caracterización entregado </v>
      </c>
      <c r="G6" s="22" t="str">
        <f>'Formulación 2025'!E6</f>
        <v>N/A</v>
      </c>
      <c r="H6" s="47">
        <v>45689</v>
      </c>
      <c r="I6" s="47">
        <v>45747</v>
      </c>
      <c r="J6" s="32">
        <v>1</v>
      </c>
      <c r="K6" s="31"/>
      <c r="L6" s="31"/>
      <c r="M6" s="22"/>
      <c r="N6" s="18">
        <v>1</v>
      </c>
      <c r="O6" s="18">
        <v>0.6</v>
      </c>
      <c r="P6" s="36" t="s">
        <v>75</v>
      </c>
      <c r="Q6" s="29" t="s">
        <v>66</v>
      </c>
      <c r="R6" s="64" t="s">
        <v>76</v>
      </c>
      <c r="S6" s="18"/>
      <c r="T6" s="18"/>
      <c r="U6" s="129"/>
      <c r="V6" s="130"/>
      <c r="W6" s="131"/>
      <c r="X6" s="132"/>
      <c r="Y6" s="18"/>
      <c r="Z6" s="131"/>
      <c r="AA6" s="79"/>
      <c r="AB6" s="80"/>
      <c r="AC6" s="78"/>
      <c r="AD6" s="18"/>
      <c r="AE6" s="37"/>
      <c r="AF6" s="29"/>
      <c r="AG6" s="73"/>
    </row>
    <row r="7" spans="1:33" s="7" customFormat="1" ht="301.5" customHeight="1">
      <c r="A7" s="92"/>
      <c r="B7" s="92"/>
      <c r="C7" s="113"/>
      <c r="D7" s="45" t="s">
        <v>23</v>
      </c>
      <c r="E7" s="48" t="s">
        <v>24</v>
      </c>
      <c r="F7" s="23" t="str">
        <f>'Formulación 2025'!D7</f>
        <v>Un plan de trabajo diseñado</v>
      </c>
      <c r="G7" s="22" t="str">
        <f>'Formulación 2025'!E7</f>
        <v>N/A</v>
      </c>
      <c r="H7" s="47">
        <v>45689</v>
      </c>
      <c r="I7" s="47">
        <v>45747</v>
      </c>
      <c r="J7" s="32">
        <v>1</v>
      </c>
      <c r="K7" s="32"/>
      <c r="L7" s="32"/>
      <c r="M7" s="32"/>
      <c r="N7" s="13">
        <v>1</v>
      </c>
      <c r="O7" s="13">
        <v>0.6</v>
      </c>
      <c r="P7" s="13" t="s">
        <v>77</v>
      </c>
      <c r="Q7" s="29" t="s">
        <v>66</v>
      </c>
      <c r="R7" s="64" t="s">
        <v>78</v>
      </c>
      <c r="S7" s="18"/>
      <c r="T7" s="13"/>
      <c r="U7" s="25"/>
      <c r="V7" s="133"/>
      <c r="W7" s="134"/>
      <c r="X7" s="135"/>
      <c r="Y7" s="13"/>
      <c r="Z7" s="25"/>
      <c r="AA7" s="79"/>
      <c r="AB7" s="80"/>
      <c r="AC7" s="13"/>
      <c r="AD7" s="13"/>
      <c r="AE7" s="24"/>
      <c r="AF7" s="22"/>
      <c r="AG7" s="74"/>
    </row>
    <row r="8" spans="1:33" s="7" customFormat="1" ht="200.25" customHeight="1">
      <c r="A8" s="92"/>
      <c r="B8" s="92"/>
      <c r="C8" s="113"/>
      <c r="D8" s="45" t="s">
        <v>25</v>
      </c>
      <c r="E8" s="48" t="s">
        <v>26</v>
      </c>
      <c r="F8" s="33" t="str">
        <f>'Formulación 2025'!D8</f>
        <v>Un informe trimestral del plan de trabajo ejecutado</v>
      </c>
      <c r="G8" s="23" t="str">
        <f>'Formulación 2025'!E8</f>
        <v>% Avance de la implementación del plan de trabajo</v>
      </c>
      <c r="H8" s="47">
        <v>45748</v>
      </c>
      <c r="I8" s="47">
        <v>46022</v>
      </c>
      <c r="J8" s="32"/>
      <c r="K8" s="32">
        <v>0.4</v>
      </c>
      <c r="L8" s="32">
        <v>0.3</v>
      </c>
      <c r="M8" s="34">
        <v>0.3</v>
      </c>
      <c r="N8" s="13"/>
      <c r="O8" s="13"/>
      <c r="P8" s="13"/>
      <c r="Q8" s="29"/>
      <c r="R8" s="13"/>
      <c r="S8" s="18"/>
      <c r="T8" s="13"/>
      <c r="U8" s="133"/>
      <c r="V8" s="136"/>
      <c r="W8" s="137"/>
      <c r="X8" s="135"/>
      <c r="Y8" s="13"/>
      <c r="Z8" s="138"/>
      <c r="AA8" s="79"/>
      <c r="AB8" s="80"/>
      <c r="AC8" s="81"/>
      <c r="AD8" s="13"/>
      <c r="AE8" s="24"/>
      <c r="AF8" s="22"/>
      <c r="AG8" s="74"/>
    </row>
    <row r="9" spans="1:33" s="7" customFormat="1" ht="205.5" customHeight="1">
      <c r="A9" s="93"/>
      <c r="B9" s="93"/>
      <c r="C9" s="114"/>
      <c r="D9" s="51" t="s">
        <v>30</v>
      </c>
      <c r="E9" s="48" t="s">
        <v>31</v>
      </c>
      <c r="F9" s="27" t="str">
        <f>'Formulación 2025'!D9</f>
        <v xml:space="preserve">Informe de la evaluación </v>
      </c>
      <c r="G9" s="27" t="str">
        <f>'Formulación 2025'!E9</f>
        <v>N/A</v>
      </c>
      <c r="H9" s="47">
        <v>46023</v>
      </c>
      <c r="I9" s="47">
        <v>46112</v>
      </c>
      <c r="J9" s="61"/>
      <c r="K9" s="61"/>
      <c r="L9" s="61"/>
      <c r="M9" s="62"/>
      <c r="N9" s="13"/>
      <c r="O9" s="13"/>
      <c r="P9" s="13"/>
      <c r="Q9" s="29"/>
      <c r="R9" s="13"/>
      <c r="S9" s="18"/>
      <c r="T9" s="13"/>
      <c r="U9" s="139"/>
      <c r="V9" s="136"/>
      <c r="W9" s="140"/>
      <c r="X9" s="135"/>
      <c r="Y9" s="13"/>
      <c r="Z9" s="141"/>
      <c r="AA9" s="79"/>
      <c r="AB9" s="80"/>
      <c r="AC9" s="81"/>
      <c r="AD9" s="13"/>
      <c r="AE9" s="24"/>
      <c r="AF9" s="22"/>
      <c r="AG9" s="24"/>
    </row>
    <row r="10" spans="1:33" s="7" customFormat="1" ht="192" customHeight="1">
      <c r="A10" s="91" t="s">
        <v>32</v>
      </c>
      <c r="B10" s="91" t="s">
        <v>32</v>
      </c>
      <c r="C10" s="112" t="s">
        <v>33</v>
      </c>
      <c r="D10" s="51" t="s">
        <v>34</v>
      </c>
      <c r="E10" s="48" t="s">
        <v>35</v>
      </c>
      <c r="F10" s="27" t="str">
        <f>'Formulación 2025'!D10</f>
        <v>Un documento Estrategia de comunicación diseñada</v>
      </c>
      <c r="G10" s="27" t="str">
        <f>'Formulación 2025'!E10</f>
        <v>N/A</v>
      </c>
      <c r="H10" s="49">
        <v>45689</v>
      </c>
      <c r="I10" s="49">
        <v>45747</v>
      </c>
      <c r="J10" s="32">
        <v>1</v>
      </c>
      <c r="K10" s="32"/>
      <c r="L10" s="32"/>
      <c r="M10" s="32"/>
      <c r="N10" s="13">
        <v>1</v>
      </c>
      <c r="O10" s="13">
        <v>1</v>
      </c>
      <c r="P10" s="13" t="s">
        <v>79</v>
      </c>
      <c r="Q10" s="29" t="s">
        <v>66</v>
      </c>
      <c r="R10" s="64" t="s">
        <v>80</v>
      </c>
      <c r="S10" s="18"/>
      <c r="T10" s="13"/>
      <c r="U10" s="139"/>
      <c r="V10" s="136"/>
      <c r="W10" s="142"/>
      <c r="X10" s="135"/>
      <c r="Y10" s="13"/>
      <c r="Z10" s="143"/>
      <c r="AA10" s="79"/>
      <c r="AB10" s="80"/>
      <c r="AC10" s="81"/>
      <c r="AD10" s="13"/>
      <c r="AE10" s="24"/>
      <c r="AF10" s="22"/>
      <c r="AG10" s="24"/>
    </row>
    <row r="11" spans="1:33" s="7" customFormat="1" ht="201.75" customHeight="1">
      <c r="A11" s="92"/>
      <c r="B11" s="92"/>
      <c r="C11" s="113"/>
      <c r="D11" s="51" t="s">
        <v>36</v>
      </c>
      <c r="E11" s="48" t="s">
        <v>37</v>
      </c>
      <c r="F11" s="30" t="str">
        <f>'Formulación 2025'!D11</f>
        <v xml:space="preserve">Un informe trimestral de la implementación de la estrategia de comunicación </v>
      </c>
      <c r="G11" s="30" t="str">
        <f>'Formulación 2025'!E11</f>
        <v>% Avance de la implementación del plan de trabajo</v>
      </c>
      <c r="H11" s="50">
        <v>45748</v>
      </c>
      <c r="I11" s="50">
        <v>46022</v>
      </c>
      <c r="J11" s="32"/>
      <c r="K11" s="35" t="s">
        <v>38</v>
      </c>
      <c r="L11" s="35" t="s">
        <v>39</v>
      </c>
      <c r="M11" s="23">
        <v>0.3</v>
      </c>
      <c r="N11" s="13"/>
      <c r="O11" s="13"/>
      <c r="P11" s="21"/>
      <c r="Q11" s="29"/>
      <c r="R11" s="22"/>
      <c r="S11" s="18"/>
      <c r="T11" s="13"/>
      <c r="U11" s="139"/>
      <c r="V11" s="144"/>
      <c r="W11" s="145"/>
      <c r="X11" s="135"/>
      <c r="Y11" s="13"/>
      <c r="Z11" s="142"/>
      <c r="AA11" s="79"/>
      <c r="AB11" s="83"/>
      <c r="AC11" s="13"/>
      <c r="AD11" s="13"/>
      <c r="AE11" s="41"/>
      <c r="AF11" s="22"/>
      <c r="AG11" s="74"/>
    </row>
    <row r="12" spans="1:33" s="7" customFormat="1" ht="129" customHeight="1">
      <c r="A12" s="92"/>
      <c r="B12" s="92"/>
      <c r="C12" s="113"/>
      <c r="D12" s="51" t="s">
        <v>40</v>
      </c>
      <c r="E12" s="48" t="s">
        <v>41</v>
      </c>
      <c r="F12" s="30" t="str">
        <f>'Formulación 2025'!D12</f>
        <v>Un informe semestral</v>
      </c>
      <c r="G12" s="30" t="str">
        <f>'Formulación 2025'!E12</f>
        <v>N/A</v>
      </c>
      <c r="H12" s="47">
        <v>45748</v>
      </c>
      <c r="I12" s="47">
        <v>45838</v>
      </c>
      <c r="J12" s="35"/>
      <c r="K12" s="32">
        <v>1</v>
      </c>
      <c r="L12" s="32"/>
      <c r="M12" s="34"/>
      <c r="N12" s="13"/>
      <c r="O12" s="13"/>
      <c r="P12" s="21"/>
      <c r="Q12" s="29"/>
      <c r="R12" s="22"/>
      <c r="S12" s="18"/>
      <c r="T12" s="13"/>
      <c r="U12" s="139"/>
      <c r="V12" s="133"/>
      <c r="W12" s="146"/>
      <c r="X12" s="135"/>
      <c r="Y12" s="135"/>
      <c r="Z12" s="147"/>
      <c r="AA12" s="79"/>
      <c r="AB12" s="80"/>
      <c r="AC12" s="28"/>
      <c r="AD12" s="13"/>
      <c r="AE12" s="24"/>
      <c r="AF12" s="22"/>
      <c r="AG12" s="74"/>
    </row>
    <row r="13" spans="1:33" s="7" customFormat="1" ht="189.75" customHeight="1">
      <c r="A13" s="93"/>
      <c r="B13" s="93"/>
      <c r="C13" s="114"/>
      <c r="D13" s="51" t="s">
        <v>42</v>
      </c>
      <c r="E13" s="48" t="s">
        <v>41</v>
      </c>
      <c r="F13" s="27" t="str">
        <f>'Formulación 2025'!D13</f>
        <v>Un informe semestral</v>
      </c>
      <c r="G13" s="30" t="str">
        <f>'Formulación 2025'!E13</f>
        <v>N/A</v>
      </c>
      <c r="H13" s="47">
        <v>45839</v>
      </c>
      <c r="I13" s="47">
        <v>46022</v>
      </c>
      <c r="J13" s="35"/>
      <c r="K13" s="32"/>
      <c r="L13" s="32">
        <v>0.5</v>
      </c>
      <c r="M13" s="34">
        <v>0.5</v>
      </c>
      <c r="N13" s="13"/>
      <c r="O13" s="13"/>
      <c r="P13" s="21"/>
      <c r="Q13" s="29"/>
      <c r="R13" s="22"/>
      <c r="S13" s="18"/>
      <c r="T13" s="13"/>
      <c r="U13" s="139"/>
      <c r="V13" s="148"/>
      <c r="W13" s="149"/>
      <c r="X13" s="150"/>
      <c r="Y13" s="17"/>
      <c r="Z13" s="141"/>
      <c r="AA13" s="84"/>
      <c r="AB13" s="80"/>
      <c r="AC13" s="28"/>
      <c r="AD13" s="13"/>
      <c r="AE13" s="24"/>
      <c r="AF13" s="22"/>
      <c r="AG13" s="75"/>
    </row>
    <row r="14" spans="1:33" s="7" customFormat="1" ht="133.5" customHeight="1">
      <c r="A14" s="91" t="s">
        <v>43</v>
      </c>
      <c r="B14" s="91" t="s">
        <v>43</v>
      </c>
      <c r="C14" s="91" t="s">
        <v>44</v>
      </c>
      <c r="D14" s="45" t="s">
        <v>45</v>
      </c>
      <c r="E14" s="48" t="s">
        <v>46</v>
      </c>
      <c r="F14" s="27" t="str">
        <f>'Formulación 2025'!D14</f>
        <v xml:space="preserve">Un documento técnico sobre el contexto institucional </v>
      </c>
      <c r="G14" s="30" t="str">
        <f>'Formulación 2025'!E14</f>
        <v>NA</v>
      </c>
      <c r="H14" s="47">
        <v>45689</v>
      </c>
      <c r="I14" s="47">
        <v>45747</v>
      </c>
      <c r="J14" s="35" t="s">
        <v>48</v>
      </c>
      <c r="K14" s="32"/>
      <c r="L14" s="32"/>
      <c r="M14" s="34"/>
      <c r="N14" s="13">
        <v>1</v>
      </c>
      <c r="O14" s="13">
        <v>1</v>
      </c>
      <c r="P14" s="25" t="s">
        <v>81</v>
      </c>
      <c r="Q14" s="29" t="s">
        <v>66</v>
      </c>
      <c r="R14" s="64" t="s">
        <v>82</v>
      </c>
      <c r="S14" s="18"/>
      <c r="T14" s="13"/>
      <c r="U14" s="25"/>
      <c r="V14" s="151"/>
      <c r="W14" s="152"/>
      <c r="X14" s="135"/>
      <c r="Y14" s="18"/>
      <c r="Z14" s="147"/>
      <c r="AA14" s="79"/>
      <c r="AB14" s="79"/>
      <c r="AC14" s="13"/>
      <c r="AD14" s="13"/>
      <c r="AE14" s="26"/>
      <c r="AF14" s="22"/>
      <c r="AG14" s="22"/>
    </row>
    <row r="15" spans="1:33" s="7" customFormat="1" ht="175.5" customHeight="1">
      <c r="A15" s="92"/>
      <c r="B15" s="92"/>
      <c r="C15" s="92"/>
      <c r="D15" s="45" t="s">
        <v>49</v>
      </c>
      <c r="E15" s="48" t="s">
        <v>50</v>
      </c>
      <c r="F15" s="27" t="str">
        <f>'Formulación 2025'!D15</f>
        <v xml:space="preserve">Un plan de trabajo diseñado </v>
      </c>
      <c r="G15" s="30" t="str">
        <f>'Formulación 2025'!E15</f>
        <v>N/A</v>
      </c>
      <c r="H15" s="47">
        <v>45689</v>
      </c>
      <c r="I15" s="47">
        <v>45747</v>
      </c>
      <c r="J15" s="35" t="s">
        <v>48</v>
      </c>
      <c r="K15" s="32"/>
      <c r="L15" s="32"/>
      <c r="M15" s="34"/>
      <c r="N15" s="13">
        <v>1</v>
      </c>
      <c r="O15" s="13">
        <v>1</v>
      </c>
      <c r="P15" s="21" t="s">
        <v>83</v>
      </c>
      <c r="Q15" s="29" t="s">
        <v>66</v>
      </c>
      <c r="R15" s="64" t="s">
        <v>84</v>
      </c>
      <c r="S15" s="18"/>
      <c r="T15" s="13"/>
      <c r="U15" s="149"/>
      <c r="V15" s="136"/>
      <c r="W15" s="137"/>
      <c r="X15" s="135"/>
      <c r="Y15" s="13"/>
      <c r="Z15" s="141"/>
      <c r="AA15" s="79"/>
      <c r="AB15" s="80"/>
      <c r="AC15" s="13"/>
      <c r="AD15" s="13"/>
      <c r="AE15" s="82"/>
      <c r="AF15" s="22"/>
      <c r="AG15" s="76"/>
    </row>
    <row r="16" spans="1:33" s="7" customFormat="1" ht="108">
      <c r="A16" s="93"/>
      <c r="B16" s="93"/>
      <c r="C16" s="93"/>
      <c r="D16" s="45" t="s">
        <v>51</v>
      </c>
      <c r="E16" s="48" t="s">
        <v>52</v>
      </c>
      <c r="F16" s="27" t="str">
        <f>'Formulación 2025'!D16</f>
        <v>Dos informes semestrales</v>
      </c>
      <c r="G16" s="30" t="str">
        <f>'Formulación 2025'!E16</f>
        <v>% Avance de la implementación del plan de trabajo</v>
      </c>
      <c r="H16" s="49">
        <v>45748</v>
      </c>
      <c r="I16" s="52">
        <v>46022</v>
      </c>
      <c r="J16" s="35"/>
      <c r="K16" s="32">
        <v>0.5</v>
      </c>
      <c r="L16" s="32"/>
      <c r="M16" s="34">
        <v>0.5</v>
      </c>
      <c r="N16" s="13"/>
      <c r="O16" s="13"/>
      <c r="P16" s="21"/>
      <c r="Q16" s="29"/>
      <c r="R16" s="38"/>
      <c r="S16" s="18"/>
      <c r="T16" s="13"/>
      <c r="U16" s="149"/>
      <c r="V16" s="136"/>
      <c r="W16" s="137"/>
      <c r="X16" s="135"/>
      <c r="Y16" s="13"/>
      <c r="Z16" s="149"/>
      <c r="AA16" s="79"/>
      <c r="AB16" s="80"/>
      <c r="AC16" s="13"/>
      <c r="AD16" s="13"/>
      <c r="AE16" s="82"/>
      <c r="AF16" s="22"/>
      <c r="AG16" s="76"/>
    </row>
    <row r="17" spans="1:33" s="7" customFormat="1" ht="108" customHeight="1">
      <c r="A17" s="91" t="s">
        <v>53</v>
      </c>
      <c r="B17" s="91" t="s">
        <v>53</v>
      </c>
      <c r="C17" s="91" t="s">
        <v>54</v>
      </c>
      <c r="D17" s="45" t="s">
        <v>55</v>
      </c>
      <c r="E17" s="48" t="s">
        <v>56</v>
      </c>
      <c r="F17" s="27" t="str">
        <f>'Formulación 2025'!D17</f>
        <v xml:space="preserve">Un diagnóstico sobre las necesidades de la Entidad </v>
      </c>
      <c r="G17" s="30" t="str">
        <f>'Formulación 2025'!E17</f>
        <v>NA</v>
      </c>
      <c r="H17" s="49">
        <v>45689</v>
      </c>
      <c r="I17" s="49">
        <v>45746</v>
      </c>
      <c r="J17" s="35" t="s">
        <v>48</v>
      </c>
      <c r="K17" s="32"/>
      <c r="L17" s="32"/>
      <c r="M17" s="34"/>
      <c r="N17" s="13">
        <v>1</v>
      </c>
      <c r="O17" s="13">
        <v>1</v>
      </c>
      <c r="P17" s="21" t="s">
        <v>85</v>
      </c>
      <c r="Q17" s="29" t="s">
        <v>66</v>
      </c>
      <c r="R17" s="64" t="s">
        <v>86</v>
      </c>
      <c r="S17" s="18"/>
      <c r="T17" s="13"/>
      <c r="U17" s="149"/>
      <c r="V17" s="136"/>
      <c r="W17" s="137"/>
      <c r="X17" s="135"/>
      <c r="Y17" s="13"/>
      <c r="Z17" s="141"/>
      <c r="AA17" s="79"/>
      <c r="AB17" s="80"/>
      <c r="AC17" s="13"/>
      <c r="AD17" s="13"/>
      <c r="AE17" s="82"/>
      <c r="AF17" s="22"/>
      <c r="AG17" s="76"/>
    </row>
    <row r="18" spans="1:33" s="7" customFormat="1" ht="82.8" customHeight="1">
      <c r="A18" s="92"/>
      <c r="B18" s="92"/>
      <c r="C18" s="92"/>
      <c r="D18" s="45" t="s">
        <v>57</v>
      </c>
      <c r="E18" s="48" t="s">
        <v>50</v>
      </c>
      <c r="F18" s="27" t="str">
        <f>'Formulación 2025'!D18</f>
        <v xml:space="preserve">Un plan de trabajo diseñado </v>
      </c>
      <c r="G18" s="30" t="str">
        <f>'Formulación 2025'!E18</f>
        <v>N/A</v>
      </c>
      <c r="H18" s="49">
        <v>45689</v>
      </c>
      <c r="I18" s="49">
        <v>45746</v>
      </c>
      <c r="J18" s="35" t="s">
        <v>48</v>
      </c>
      <c r="K18" s="32"/>
      <c r="L18" s="32"/>
      <c r="M18" s="34"/>
      <c r="N18" s="13">
        <v>1</v>
      </c>
      <c r="O18" s="13">
        <v>1</v>
      </c>
      <c r="P18" s="21" t="s">
        <v>87</v>
      </c>
      <c r="Q18" s="29" t="s">
        <v>66</v>
      </c>
      <c r="R18" s="64" t="s">
        <v>88</v>
      </c>
      <c r="S18" s="18"/>
      <c r="T18" s="13"/>
      <c r="U18" s="149"/>
      <c r="V18" s="136"/>
      <c r="W18" s="137"/>
      <c r="X18" s="135"/>
      <c r="Y18" s="13"/>
      <c r="Z18" s="141"/>
      <c r="AA18" s="79"/>
      <c r="AB18" s="80"/>
      <c r="AC18" s="13"/>
      <c r="AD18" s="13"/>
      <c r="AE18" s="82"/>
      <c r="AF18" s="22"/>
      <c r="AG18" s="76"/>
    </row>
    <row r="19" spans="1:33" ht="168" customHeight="1">
      <c r="A19" s="92"/>
      <c r="B19" s="92"/>
      <c r="C19" s="92"/>
      <c r="D19" s="45" t="s">
        <v>58</v>
      </c>
      <c r="E19" s="48" t="s">
        <v>52</v>
      </c>
      <c r="F19" s="27" t="str">
        <f>'Formulación 2025'!D19</f>
        <v>Dos informes semestrales</v>
      </c>
      <c r="G19" s="30" t="str">
        <f>'Formulación 2025'!E19</f>
        <v>% Avance de la implementación del plan de trabajo</v>
      </c>
      <c r="H19" s="49">
        <v>45748</v>
      </c>
      <c r="I19" s="53">
        <v>46022</v>
      </c>
      <c r="J19" s="35"/>
      <c r="K19" s="32">
        <v>0.3</v>
      </c>
      <c r="L19" s="32">
        <v>0.4</v>
      </c>
      <c r="M19" s="34">
        <v>0.3</v>
      </c>
      <c r="N19" s="16"/>
      <c r="O19" s="16"/>
      <c r="P19" s="40"/>
      <c r="Q19" s="29"/>
      <c r="R19" s="59"/>
      <c r="S19" s="18"/>
      <c r="T19" s="16"/>
      <c r="U19" s="153"/>
      <c r="V19" s="144"/>
      <c r="W19" s="140"/>
      <c r="X19" s="154"/>
      <c r="Y19" s="16"/>
      <c r="Z19" s="153"/>
      <c r="AA19" s="85"/>
      <c r="AB19" s="86"/>
      <c r="AC19" s="16"/>
      <c r="AD19" s="16"/>
      <c r="AE19" s="60"/>
      <c r="AF19" s="87"/>
      <c r="AG19" s="77"/>
    </row>
    <row r="20" spans="1:33" ht="126.75" customHeight="1">
      <c r="A20" s="93"/>
      <c r="B20" s="93"/>
      <c r="C20" s="93"/>
      <c r="D20" s="45" t="s">
        <v>59</v>
      </c>
      <c r="E20" s="48" t="s">
        <v>60</v>
      </c>
      <c r="F20" s="27" t="str">
        <f>'Formulación 2025'!D20</f>
        <v>Un Informe de evaluación</v>
      </c>
      <c r="G20" s="27" t="str">
        <f>'Formulación 2025'!E20</f>
        <v>N/A</v>
      </c>
      <c r="H20" s="47">
        <v>45931</v>
      </c>
      <c r="I20" s="47">
        <v>46022</v>
      </c>
      <c r="J20" s="35"/>
      <c r="K20" s="32"/>
      <c r="L20" s="32"/>
      <c r="M20" s="34">
        <v>1</v>
      </c>
      <c r="N20" s="39"/>
      <c r="O20" s="39"/>
      <c r="P20" s="39"/>
      <c r="Q20" s="29"/>
      <c r="R20" s="39"/>
      <c r="S20" s="18"/>
      <c r="T20" s="155"/>
      <c r="U20" s="155"/>
      <c r="V20" s="155"/>
      <c r="W20" s="155"/>
      <c r="X20" s="155"/>
      <c r="Y20" s="155"/>
      <c r="Z20" s="155"/>
      <c r="AA20" s="39"/>
      <c r="AB20" s="39"/>
      <c r="AC20" s="88"/>
      <c r="AD20" s="13"/>
      <c r="AE20" s="89"/>
      <c r="AF20" s="39"/>
      <c r="AG20" s="39"/>
    </row>
    <row r="21" spans="1:33">
      <c r="S21" s="156"/>
      <c r="T21" s="156"/>
      <c r="U21" s="156"/>
      <c r="V21" s="156"/>
      <c r="W21" s="156"/>
      <c r="X21" s="156"/>
      <c r="Y21" s="156"/>
      <c r="Z21" s="156"/>
    </row>
    <row r="22" spans="1:33">
      <c r="S22" s="156"/>
      <c r="T22" s="157"/>
      <c r="U22" s="156"/>
      <c r="V22" s="156"/>
      <c r="W22" s="156"/>
      <c r="X22" s="156"/>
      <c r="Y22" s="156"/>
      <c r="Z22" s="156"/>
    </row>
    <row r="23" spans="1:33">
      <c r="S23" s="156"/>
      <c r="T23" s="156"/>
      <c r="U23" s="156"/>
      <c r="V23" s="156"/>
      <c r="W23" s="156"/>
      <c r="X23" s="156"/>
      <c r="Y23" s="156"/>
      <c r="Z23" s="156"/>
    </row>
    <row r="24" spans="1:33">
      <c r="S24" s="156"/>
      <c r="T24" s="156"/>
      <c r="U24" s="156"/>
      <c r="V24" s="156"/>
      <c r="W24" s="156"/>
      <c r="X24" s="156"/>
      <c r="Y24" s="156"/>
      <c r="Z24" s="156"/>
    </row>
  </sheetData>
  <mergeCells count="28">
    <mergeCell ref="F3:F5"/>
    <mergeCell ref="A3:A5"/>
    <mergeCell ref="B3:B5"/>
    <mergeCell ref="C3:C5"/>
    <mergeCell ref="D3:D5"/>
    <mergeCell ref="E3:E5"/>
    <mergeCell ref="X4:AB4"/>
    <mergeCell ref="AC4:AG4"/>
    <mergeCell ref="G3:G5"/>
    <mergeCell ref="H3:I3"/>
    <mergeCell ref="J3:M3"/>
    <mergeCell ref="N3:AG3"/>
    <mergeCell ref="H4:H5"/>
    <mergeCell ref="I4:I5"/>
    <mergeCell ref="N4:R4"/>
    <mergeCell ref="S4:W4"/>
    <mergeCell ref="B10:B13"/>
    <mergeCell ref="A6:A9"/>
    <mergeCell ref="B6:B9"/>
    <mergeCell ref="A10:A13"/>
    <mergeCell ref="C6:C9"/>
    <mergeCell ref="C10:C13"/>
    <mergeCell ref="C14:C16"/>
    <mergeCell ref="A14:A16"/>
    <mergeCell ref="B14:B16"/>
    <mergeCell ref="A17:A20"/>
    <mergeCell ref="B17:B20"/>
    <mergeCell ref="C17:C20"/>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455060A5-1868-4B08-8F3B-885529299D62}">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21" xr:uid="{F490B4B7-A8D0-4283-83C7-668B594035CF}">
      <formula1>100</formula1>
      <formula2>5000</formula2>
    </dataValidation>
    <dataValidation type="list" allowBlank="1" showInputMessage="1" showErrorMessage="1" errorTitle="Error Reporte validado" error="Debe escoger alguna de las dos opciones disponibles." promptTitle="Reporte validado" sqref="AF6:AF21 Q21 V6:V12 V14:V21" xr:uid="{6A38CFE1-3BA1-4ABA-9E45-34DA474A3A81}">
      <formula1>$Q$3:$Q$4</formula1>
    </dataValidation>
    <dataValidation type="list" allowBlank="1" showInputMessage="1" showErrorMessage="1" errorTitle="Error Reporte validado" error="Debe escoger alguna de las dos opciones disponibles." promptTitle="Reporte validado" sqref="Q6:Q20" xr:uid="{D2517DC4-B35D-4DAD-8045-D3B536DB7A50}">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4140625" defaultRowHeight="13.2"/>
  <sheetData>
    <row r="1" spans="1:1">
      <c r="A1" s="3" t="s">
        <v>66</v>
      </c>
    </row>
    <row r="2" spans="1:1">
      <c r="A2" s="3"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6640625" defaultRowHeight="13.2"/>
  <cols>
    <col min="3" max="3" width="16.44140625" customWidth="1"/>
  </cols>
  <sheetData>
    <row r="1" spans="1:15" ht="12.75" customHeight="1">
      <c r="A1" s="127" t="s">
        <v>89</v>
      </c>
      <c r="B1" s="126" t="s">
        <v>90</v>
      </c>
      <c r="C1" s="127" t="s">
        <v>91</v>
      </c>
      <c r="D1" s="127" t="s">
        <v>92</v>
      </c>
      <c r="E1" s="127" t="s">
        <v>93</v>
      </c>
      <c r="F1" s="127" t="s">
        <v>94</v>
      </c>
      <c r="G1" s="127" t="s">
        <v>95</v>
      </c>
      <c r="H1" s="126" t="s">
        <v>96</v>
      </c>
      <c r="I1" s="123" t="s">
        <v>97</v>
      </c>
      <c r="J1" s="125"/>
      <c r="K1" s="123" t="s">
        <v>98</v>
      </c>
      <c r="L1" s="124"/>
      <c r="M1" s="124"/>
      <c r="N1" s="124"/>
      <c r="O1" s="125"/>
    </row>
    <row r="2" spans="1:15" ht="71.400000000000006">
      <c r="A2" s="128"/>
      <c r="B2" s="126"/>
      <c r="C2" s="128"/>
      <c r="D2" s="128"/>
      <c r="E2" s="128"/>
      <c r="F2" s="128"/>
      <c r="G2" s="128"/>
      <c r="H2" s="126"/>
      <c r="I2" s="14" t="s">
        <v>99</v>
      </c>
      <c r="J2" s="14" t="s">
        <v>100</v>
      </c>
      <c r="K2" s="1" t="s">
        <v>101</v>
      </c>
      <c r="L2" s="1" t="s">
        <v>102</v>
      </c>
      <c r="M2" s="2" t="s">
        <v>103</v>
      </c>
      <c r="N2" s="1" t="s">
        <v>104</v>
      </c>
      <c r="O2" s="14" t="s">
        <v>105</v>
      </c>
    </row>
    <row r="3" spans="1:15" ht="12.75" customHeight="1">
      <c r="A3" s="6" t="s">
        <v>106</v>
      </c>
      <c r="B3" t="s">
        <v>107</v>
      </c>
      <c r="M3" s="3" t="s">
        <v>108</v>
      </c>
    </row>
    <row r="4" spans="1:15" ht="12.75" customHeight="1">
      <c r="A4" s="6" t="s">
        <v>109</v>
      </c>
      <c r="B4" t="s">
        <v>110</v>
      </c>
      <c r="M4" s="4" t="s">
        <v>111</v>
      </c>
    </row>
    <row r="5" spans="1:15" ht="12.75" customHeight="1">
      <c r="A5" s="6" t="s">
        <v>112</v>
      </c>
      <c r="B5" t="s">
        <v>113</v>
      </c>
      <c r="M5" s="5" t="s">
        <v>114</v>
      </c>
    </row>
    <row r="6" spans="1:15" ht="12.75" customHeight="1">
      <c r="A6" s="6" t="s">
        <v>115</v>
      </c>
      <c r="B6" t="s">
        <v>116</v>
      </c>
      <c r="M6" s="4" t="s">
        <v>117</v>
      </c>
    </row>
    <row r="7" spans="1:15" ht="12.75" customHeight="1">
      <c r="A7" s="6" t="s">
        <v>118</v>
      </c>
      <c r="M7" s="5" t="s">
        <v>119</v>
      </c>
    </row>
    <row r="8" spans="1:15" ht="12.75" customHeight="1">
      <c r="A8" s="6" t="s">
        <v>120</v>
      </c>
      <c r="M8" s="4" t="s">
        <v>121</v>
      </c>
    </row>
    <row r="9" spans="1:15" ht="12.75" customHeight="1">
      <c r="A9" s="6" t="s">
        <v>122</v>
      </c>
      <c r="M9" s="5" t="s">
        <v>123</v>
      </c>
    </row>
    <row r="10" spans="1:15" ht="12.75" customHeight="1">
      <c r="M10" s="4" t="s">
        <v>124</v>
      </c>
    </row>
    <row r="11" spans="1:15" ht="12.75" customHeight="1">
      <c r="M11" s="5" t="s">
        <v>125</v>
      </c>
    </row>
    <row r="12" spans="1:15" ht="12.75" customHeight="1">
      <c r="M12" s="4" t="s">
        <v>126</v>
      </c>
    </row>
    <row r="13" spans="1:15" ht="12.75" customHeight="1">
      <c r="M13" s="5" t="s">
        <v>127</v>
      </c>
    </row>
    <row r="14" spans="1:15" ht="12.75" customHeight="1">
      <c r="M14" s="4" t="s">
        <v>128</v>
      </c>
    </row>
    <row r="15" spans="1:15" ht="12.75" customHeight="1">
      <c r="M15" s="5" t="s">
        <v>129</v>
      </c>
    </row>
    <row r="16" spans="1:15" ht="12.75" customHeight="1">
      <c r="M16" s="4" t="s">
        <v>130</v>
      </c>
    </row>
    <row r="17" spans="13:13" ht="12.75" customHeight="1">
      <c r="M17" s="5" t="s">
        <v>131</v>
      </c>
    </row>
    <row r="18" spans="13:13" ht="12.75" customHeight="1">
      <c r="M18" s="5" t="s">
        <v>132</v>
      </c>
    </row>
    <row r="19" spans="13:13" ht="12.75" customHeight="1">
      <c r="M19" s="4" t="s">
        <v>133</v>
      </c>
    </row>
    <row r="20" spans="13:13" ht="12.75" customHeight="1">
      <c r="M20" s="5" t="s">
        <v>134</v>
      </c>
    </row>
    <row r="21" spans="13:13" ht="12.75" customHeight="1">
      <c r="M21" s="4" t="s">
        <v>135</v>
      </c>
    </row>
    <row r="22" spans="13:13" ht="12.75" customHeight="1">
      <c r="M22" s="5" t="s">
        <v>136</v>
      </c>
    </row>
    <row r="23" spans="13:13" ht="12.75" customHeight="1">
      <c r="M23" s="4" t="s">
        <v>137</v>
      </c>
    </row>
    <row r="24" spans="13:13" ht="12.75" customHeight="1">
      <c r="M24" s="5" t="s">
        <v>138</v>
      </c>
    </row>
    <row r="25" spans="13:13" ht="12.75" customHeight="1">
      <c r="M25" s="4" t="s">
        <v>139</v>
      </c>
    </row>
    <row r="26" spans="13:13" ht="12.75" customHeight="1">
      <c r="M26" s="5" t="s">
        <v>140</v>
      </c>
    </row>
    <row r="27" spans="13:13" ht="12.75" customHeight="1">
      <c r="M27" s="4" t="s">
        <v>141</v>
      </c>
    </row>
    <row r="28" spans="13:13" ht="12.75" customHeight="1">
      <c r="M28" s="5" t="s">
        <v>142</v>
      </c>
    </row>
    <row r="29" spans="13:13" ht="12.75" customHeight="1">
      <c r="M29" s="4" t="s">
        <v>143</v>
      </c>
    </row>
    <row r="30" spans="13:13" ht="12.75" customHeight="1">
      <c r="M30" s="4" t="s">
        <v>144</v>
      </c>
    </row>
    <row r="31" spans="13:13" ht="12.75" customHeight="1">
      <c r="M31" s="5" t="s">
        <v>145</v>
      </c>
    </row>
    <row r="32" spans="13:13" ht="12.75" customHeight="1">
      <c r="M32" s="4" t="s">
        <v>146</v>
      </c>
    </row>
    <row r="33" spans="13:13" ht="12.75" customHeight="1">
      <c r="M33" s="5" t="s">
        <v>147</v>
      </c>
    </row>
    <row r="34" spans="13:13" ht="12.75" customHeight="1">
      <c r="M34" s="4" t="s">
        <v>148</v>
      </c>
    </row>
    <row r="35" spans="13:13" ht="12.75" customHeight="1">
      <c r="M35" s="5" t="s">
        <v>149</v>
      </c>
    </row>
    <row r="36" spans="13:13" ht="12.75" customHeight="1">
      <c r="M36" s="4" t="s">
        <v>150</v>
      </c>
    </row>
    <row r="37" spans="13:13" ht="12.75" customHeight="1">
      <c r="M37" s="5" t="s">
        <v>151</v>
      </c>
    </row>
    <row r="38" spans="13:13" ht="12.75" customHeight="1">
      <c r="M38" s="4" t="s">
        <v>152</v>
      </c>
    </row>
    <row r="39" spans="13:13" ht="12.75" customHeight="1">
      <c r="M39" s="5" t="s">
        <v>153</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20e2daa2cd2443218174f09461907365">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6f6443112974c2df080c19657aee8e4d"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D58CBA55-B637-4D45-A5F6-3A88845BF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3.xml><?xml version="1.0" encoding="utf-8"?>
<ds:datastoreItem xmlns:ds="http://schemas.openxmlformats.org/officeDocument/2006/customXml" ds:itemID="{492F8411-93EC-4201-A614-F2C25C7AFA34}">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6794ed42-5c3c-4a5b-8c3c-967493b268f0"/>
    <ds:schemaRef ds:uri="http://schemas.microsoft.com/office/infopath/2007/PartnerControls"/>
    <ds:schemaRef ds:uri="ebbe2ae9-b99b-4b4b-9758-66dcedcafc90"/>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Formulación 2025</vt:lpstr>
      <vt:lpstr>PLAN SECTORIAL - 1 TRIM</vt:lpstr>
      <vt:lpstr>Hoja1</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c.cguerra@infotep.edu.co</cp:lastModifiedBy>
  <cp:revision/>
  <dcterms:created xsi:type="dcterms:W3CDTF">2008-08-05T17:06:18Z</dcterms:created>
  <dcterms:modified xsi:type="dcterms:W3CDTF">2026-03-05T16:46:23Z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