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95" windowWidth="13995" windowHeight="7815" tabRatio="810"/>
  </bookViews>
  <sheets>
    <sheet name="Admón. Riesgos" sheetId="1" r:id="rId1"/>
    <sheet name="Valoracion " sheetId="4" r:id="rId2"/>
    <sheet name="Tratamiento" sheetId="10" r:id="rId3"/>
    <sheet name="Resumen" sheetId="13" r:id="rId4"/>
    <sheet name="Mapa Inherente" sheetId="12" r:id="rId5"/>
    <sheet name="MAPA DE RIESGOS" sheetId="6" state="hidden" r:id="rId6"/>
    <sheet name="Formulacion de controles" sheetId="8" state="hidden" r:id="rId7"/>
  </sheets>
  <definedNames>
    <definedName name="_xlnm._FilterDatabase" localSheetId="0" hidden="1">'Admón. Riesgos'!#REF!</definedName>
    <definedName name="_xlnm.Print_Area" localSheetId="6">'Formulacion de controles'!$A$1:$L$20</definedName>
    <definedName name="_xlnm.Print_Area" localSheetId="2">Tratamiento!$B$1:$F$218</definedName>
    <definedName name="_xlnm.Print_Area" localSheetId="1">'Valoracion '!$B$1:$R$340</definedName>
    <definedName name="BuiltIn_AutoFilter___3">#REF!</definedName>
    <definedName name="_xlnm.Print_Titles" localSheetId="6">'Formulacion de controles'!$A:$B,'Formulacion de controles'!$2:$4</definedName>
    <definedName name="_xlnm.Print_Titles" localSheetId="2">Tratamiento!$B:$C,Tratamiento!$2:$5</definedName>
    <definedName name="_xlnm.Print_Titles" localSheetId="1">'Valoracion '!$B:$C,'Valoracion '!$2:$4</definedName>
    <definedName name="VALOR" localSheetId="2">'Admón. Riesgos'!#REF!</definedName>
    <definedName name="VALOR">'Admón. Riesgos'!#REF!</definedName>
  </definedNames>
  <calcPr calcId="145621"/>
</workbook>
</file>

<file path=xl/calcChain.xml><?xml version="1.0" encoding="utf-8"?>
<calcChain xmlns="http://schemas.openxmlformats.org/spreadsheetml/2006/main">
  <c r="AA27" i="12" l="1"/>
  <c r="AA28" i="12"/>
  <c r="AA29" i="12"/>
  <c r="AA30" i="12"/>
  <c r="AA31" i="12"/>
  <c r="AA32" i="12"/>
  <c r="AA33" i="12"/>
  <c r="S27" i="12"/>
  <c r="S28" i="12"/>
  <c r="S29" i="12"/>
  <c r="S30" i="12"/>
  <c r="S31" i="12"/>
  <c r="S32" i="12"/>
  <c r="S33" i="12"/>
  <c r="K27" i="12"/>
  <c r="K28" i="12"/>
  <c r="K29" i="12"/>
  <c r="K30" i="12"/>
  <c r="K31" i="12"/>
  <c r="K32" i="12"/>
  <c r="K33" i="12"/>
  <c r="AA17" i="12"/>
  <c r="AA18" i="12"/>
  <c r="AA19" i="12"/>
  <c r="AA20" i="12"/>
  <c r="AA21" i="12"/>
  <c r="AA22" i="12"/>
  <c r="AA23" i="12"/>
  <c r="S17" i="12"/>
  <c r="S18" i="12"/>
  <c r="S19" i="12"/>
  <c r="S20" i="12"/>
  <c r="S21" i="12"/>
  <c r="S22" i="12"/>
  <c r="S23" i="12"/>
  <c r="K17" i="12"/>
  <c r="K18" i="12"/>
  <c r="K19" i="12"/>
  <c r="K20" i="12"/>
  <c r="K21" i="12"/>
  <c r="K22" i="12"/>
  <c r="K23" i="12"/>
  <c r="AA7" i="12"/>
  <c r="AA8" i="12"/>
  <c r="AA9" i="12"/>
  <c r="AA10" i="12"/>
  <c r="AA11" i="12"/>
  <c r="AA12" i="12"/>
  <c r="AA13" i="12"/>
  <c r="S7" i="12"/>
  <c r="S8" i="12"/>
  <c r="S9" i="12"/>
  <c r="S10" i="12"/>
  <c r="S11" i="12"/>
  <c r="S12" i="12"/>
  <c r="S13" i="12"/>
  <c r="K4" i="12"/>
  <c r="K13" i="12"/>
  <c r="K7" i="12"/>
  <c r="K8" i="12"/>
  <c r="K9" i="12"/>
  <c r="K10" i="12"/>
  <c r="K11" i="12"/>
  <c r="K12" i="12"/>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C43" i="13" l="1"/>
  <c r="C34" i="13"/>
  <c r="C35" i="13"/>
  <c r="C36" i="13"/>
  <c r="C37" i="13"/>
  <c r="C38" i="13"/>
  <c r="C39" i="13"/>
  <c r="C40" i="13"/>
  <c r="C41" i="13"/>
  <c r="C42" i="13"/>
  <c r="B120" i="10"/>
  <c r="B117" i="10"/>
  <c r="B114" i="10"/>
  <c r="B111" i="10"/>
  <c r="B108" i="10"/>
  <c r="B105" i="10"/>
  <c r="B102" i="10"/>
  <c r="B99" i="10"/>
  <c r="B96" i="10"/>
  <c r="N155" i="4"/>
  <c r="F34" i="13" s="1"/>
  <c r="N160" i="4"/>
  <c r="F35" i="13" s="1"/>
  <c r="N165" i="4"/>
  <c r="F36" i="13" s="1"/>
  <c r="N170" i="4"/>
  <c r="F37" i="13" s="1"/>
  <c r="N175" i="4"/>
  <c r="F38" i="13" s="1"/>
  <c r="N180" i="4"/>
  <c r="F39" i="13" s="1"/>
  <c r="N185" i="4"/>
  <c r="F40" i="13" s="1"/>
  <c r="N190" i="4"/>
  <c r="F41" i="13" s="1"/>
  <c r="N195" i="4"/>
  <c r="F42" i="13" s="1"/>
  <c r="L155" i="4"/>
  <c r="E34" i="13" s="1"/>
  <c r="L160" i="4"/>
  <c r="E35" i="13" s="1"/>
  <c r="L165" i="4"/>
  <c r="E36" i="13" s="1"/>
  <c r="L170" i="4"/>
  <c r="E37" i="13" s="1"/>
  <c r="L175" i="4"/>
  <c r="E38" i="13" s="1"/>
  <c r="L180" i="4"/>
  <c r="E39" i="13" s="1"/>
  <c r="L185" i="4"/>
  <c r="E40" i="13" s="1"/>
  <c r="L190" i="4"/>
  <c r="E41" i="13" s="1"/>
  <c r="L195" i="4"/>
  <c r="E42" i="13" s="1"/>
  <c r="O155" i="4"/>
  <c r="P155" i="4" s="1"/>
  <c r="H34" i="13" s="1"/>
  <c r="O160" i="4"/>
  <c r="P160" i="4" s="1"/>
  <c r="O165" i="4"/>
  <c r="P165" i="4" s="1"/>
  <c r="O170" i="4"/>
  <c r="P170" i="4" s="1"/>
  <c r="O175" i="4"/>
  <c r="P175" i="4" s="1"/>
  <c r="O180" i="4"/>
  <c r="P180" i="4" s="1"/>
  <c r="O185" i="4"/>
  <c r="P185" i="4" s="1"/>
  <c r="O190" i="4"/>
  <c r="P190" i="4" s="1"/>
  <c r="O195" i="4"/>
  <c r="P195" i="4" s="1"/>
  <c r="B200" i="4"/>
  <c r="B195" i="4"/>
  <c r="B190" i="4"/>
  <c r="B185" i="4"/>
  <c r="B180" i="4"/>
  <c r="B175" i="4"/>
  <c r="B170" i="4"/>
  <c r="B165" i="4"/>
  <c r="B160" i="4"/>
  <c r="B155" i="4"/>
  <c r="M34" i="1"/>
  <c r="O34" i="1" s="1"/>
  <c r="M35" i="1"/>
  <c r="O35" i="1" s="1"/>
  <c r="M36" i="1"/>
  <c r="O36" i="1" s="1"/>
  <c r="M37" i="1"/>
  <c r="O37" i="1" s="1"/>
  <c r="M38" i="1"/>
  <c r="O38" i="1" s="1"/>
  <c r="M39" i="1"/>
  <c r="O39" i="1" s="1"/>
  <c r="M40" i="1"/>
  <c r="O40" i="1" s="1"/>
  <c r="M41" i="1"/>
  <c r="O41" i="1" s="1"/>
  <c r="M42" i="1"/>
  <c r="O42" i="1" s="1"/>
  <c r="L34" i="1"/>
  <c r="N34" i="1" s="1"/>
  <c r="L35" i="1"/>
  <c r="N35" i="1" s="1"/>
  <c r="L36" i="1"/>
  <c r="N36" i="1" s="1"/>
  <c r="L37" i="1"/>
  <c r="N37" i="1" s="1"/>
  <c r="L38" i="1"/>
  <c r="N38" i="1" s="1"/>
  <c r="L39" i="1"/>
  <c r="N39" i="1" s="1"/>
  <c r="L40" i="1"/>
  <c r="N40" i="1" s="1"/>
  <c r="L41" i="1"/>
  <c r="N41" i="1" s="1"/>
  <c r="L42" i="1"/>
  <c r="N42" i="1" s="1"/>
  <c r="J34" i="1"/>
  <c r="J35" i="1"/>
  <c r="J36" i="1"/>
  <c r="J37" i="1"/>
  <c r="J38" i="1"/>
  <c r="J39" i="1"/>
  <c r="J40" i="1"/>
  <c r="J41" i="1"/>
  <c r="J42" i="1"/>
  <c r="H42" i="13" l="1"/>
  <c r="D120" i="10"/>
  <c r="H40" i="13"/>
  <c r="D114" i="10"/>
  <c r="H38" i="13"/>
  <c r="D108" i="10"/>
  <c r="H36" i="13"/>
  <c r="D102" i="10"/>
  <c r="H41" i="13"/>
  <c r="D117" i="10"/>
  <c r="H39" i="13"/>
  <c r="D111" i="10"/>
  <c r="H37" i="13"/>
  <c r="D105" i="10"/>
  <c r="H35" i="13"/>
  <c r="D99" i="10"/>
  <c r="C190" i="4"/>
  <c r="Q190" i="4" s="1"/>
  <c r="E117" i="10" s="1"/>
  <c r="D41" i="13"/>
  <c r="C117" i="10"/>
  <c r="C180" i="4"/>
  <c r="Q180" i="4" s="1"/>
  <c r="E111" i="10" s="1"/>
  <c r="D39" i="13"/>
  <c r="C111" i="10"/>
  <c r="C170" i="4"/>
  <c r="Q170" i="4" s="1"/>
  <c r="E105" i="10" s="1"/>
  <c r="D37" i="13"/>
  <c r="C105" i="10"/>
  <c r="C160" i="4"/>
  <c r="Q160" i="4" s="1"/>
  <c r="E99" i="10" s="1"/>
  <c r="D35" i="13"/>
  <c r="C99" i="10"/>
  <c r="D42" i="13"/>
  <c r="C120" i="10"/>
  <c r="C195" i="4"/>
  <c r="Q195" i="4" s="1"/>
  <c r="E120" i="10" s="1"/>
  <c r="D40" i="13"/>
  <c r="C114" i="10"/>
  <c r="C185" i="4"/>
  <c r="Q185" i="4" s="1"/>
  <c r="E114" i="10" s="1"/>
  <c r="D38" i="13"/>
  <c r="C108" i="10"/>
  <c r="C175" i="4"/>
  <c r="Q175" i="4" s="1"/>
  <c r="E108" i="10" s="1"/>
  <c r="D36" i="13"/>
  <c r="C102" i="10"/>
  <c r="C165" i="4"/>
  <c r="Q165" i="4" s="1"/>
  <c r="E102" i="10" s="1"/>
  <c r="D34" i="13"/>
  <c r="C96" i="10"/>
  <c r="C155" i="4"/>
  <c r="Q155" i="4" s="1"/>
  <c r="E96" i="10" s="1"/>
  <c r="D96" i="10"/>
  <c r="H28" i="13" l="1"/>
  <c r="H26" i="13"/>
  <c r="H24" i="13"/>
  <c r="H22" i="13"/>
  <c r="H20" i="13"/>
  <c r="H18" i="13"/>
  <c r="H16" i="13"/>
  <c r="H14" i="13"/>
  <c r="H12" i="13"/>
  <c r="H10" i="13"/>
  <c r="F29" i="13"/>
  <c r="F27" i="13"/>
  <c r="F25" i="13"/>
  <c r="F23" i="13"/>
  <c r="F21" i="13"/>
  <c r="F19" i="13"/>
  <c r="F17" i="13"/>
  <c r="F15" i="13"/>
  <c r="F13" i="13"/>
  <c r="F11" i="13"/>
  <c r="F9" i="13"/>
  <c r="E28" i="13"/>
  <c r="E26" i="13"/>
  <c r="E24" i="13"/>
  <c r="E22" i="13"/>
  <c r="E20" i="13"/>
  <c r="E18" i="13"/>
  <c r="E16" i="13"/>
  <c r="E14" i="13"/>
  <c r="E12" i="13"/>
  <c r="E10" i="13"/>
  <c r="C9" i="13"/>
  <c r="C10" i="13"/>
  <c r="C11" i="13"/>
  <c r="C12" i="13"/>
  <c r="C13" i="13"/>
  <c r="C14" i="13"/>
  <c r="C15" i="13"/>
  <c r="C16" i="13"/>
  <c r="C17" i="13"/>
  <c r="C18" i="13"/>
  <c r="C19" i="13"/>
  <c r="C20" i="13"/>
  <c r="C21" i="13"/>
  <c r="C22" i="13"/>
  <c r="C23" i="13"/>
  <c r="C24" i="13"/>
  <c r="C25" i="13"/>
  <c r="C26" i="13"/>
  <c r="C27" i="13"/>
  <c r="C28" i="13"/>
  <c r="C29" i="13"/>
  <c r="B84" i="10"/>
  <c r="B81" i="10"/>
  <c r="B78" i="10"/>
  <c r="B75" i="10"/>
  <c r="B72" i="10"/>
  <c r="B69" i="10"/>
  <c r="B66" i="10"/>
  <c r="B63" i="10"/>
  <c r="B60" i="10"/>
  <c r="B57" i="10"/>
  <c r="B54" i="10"/>
  <c r="B51" i="10"/>
  <c r="B48" i="10"/>
  <c r="B45" i="10"/>
  <c r="B42" i="10"/>
  <c r="B39" i="10"/>
  <c r="B36" i="10"/>
  <c r="B33" i="10"/>
  <c r="B30" i="10"/>
  <c r="B27" i="10"/>
  <c r="B24" i="10"/>
  <c r="B21" i="10"/>
  <c r="O30" i="4"/>
  <c r="P30" i="4" s="1"/>
  <c r="H9" i="13" s="1"/>
  <c r="O35" i="4"/>
  <c r="P35" i="4" s="1"/>
  <c r="D24" i="10" s="1"/>
  <c r="O40" i="4"/>
  <c r="P40" i="4" s="1"/>
  <c r="H11" i="13" s="1"/>
  <c r="O45" i="4"/>
  <c r="P45" i="4" s="1"/>
  <c r="D30" i="10" s="1"/>
  <c r="O50" i="4"/>
  <c r="P50" i="4" s="1"/>
  <c r="H13" i="13" s="1"/>
  <c r="O55" i="4"/>
  <c r="P55" i="4" s="1"/>
  <c r="D36" i="10" s="1"/>
  <c r="O60" i="4"/>
  <c r="P60" i="4" s="1"/>
  <c r="H15" i="13" s="1"/>
  <c r="O65" i="4"/>
  <c r="P65" i="4" s="1"/>
  <c r="D42" i="10" s="1"/>
  <c r="O70" i="4"/>
  <c r="P70" i="4" s="1"/>
  <c r="H17" i="13" s="1"/>
  <c r="O75" i="4"/>
  <c r="P75" i="4" s="1"/>
  <c r="D48" i="10" s="1"/>
  <c r="O80" i="4"/>
  <c r="P80" i="4" s="1"/>
  <c r="H19" i="13" s="1"/>
  <c r="O85" i="4"/>
  <c r="P85" i="4" s="1"/>
  <c r="D54" i="10" s="1"/>
  <c r="O90" i="4"/>
  <c r="P90" i="4" s="1"/>
  <c r="H21" i="13" s="1"/>
  <c r="O95" i="4"/>
  <c r="P95" i="4" s="1"/>
  <c r="D60" i="10" s="1"/>
  <c r="O100" i="4"/>
  <c r="P100" i="4" s="1"/>
  <c r="H23" i="13" s="1"/>
  <c r="O105" i="4"/>
  <c r="P105" i="4" s="1"/>
  <c r="D66" i="10" s="1"/>
  <c r="O110" i="4"/>
  <c r="P110" i="4" s="1"/>
  <c r="H25" i="13" s="1"/>
  <c r="O115" i="4"/>
  <c r="P115" i="4" s="1"/>
  <c r="D72" i="10" s="1"/>
  <c r="O120" i="4"/>
  <c r="P120" i="4" s="1"/>
  <c r="O125" i="4"/>
  <c r="P125" i="4" s="1"/>
  <c r="D78" i="10" s="1"/>
  <c r="O130" i="4"/>
  <c r="P130" i="4" s="1"/>
  <c r="H29" i="13" s="1"/>
  <c r="N30" i="4"/>
  <c r="N35" i="4"/>
  <c r="F10" i="13" s="1"/>
  <c r="N40" i="4"/>
  <c r="N45" i="4"/>
  <c r="F12" i="13" s="1"/>
  <c r="N50" i="4"/>
  <c r="N55" i="4"/>
  <c r="F14" i="13" s="1"/>
  <c r="N60" i="4"/>
  <c r="N65" i="4"/>
  <c r="F16" i="13" s="1"/>
  <c r="N70" i="4"/>
  <c r="N75" i="4"/>
  <c r="F18" i="13" s="1"/>
  <c r="N80" i="4"/>
  <c r="N85" i="4"/>
  <c r="F20" i="13" s="1"/>
  <c r="N90" i="4"/>
  <c r="N95" i="4"/>
  <c r="F22" i="13" s="1"/>
  <c r="N100" i="4"/>
  <c r="N105" i="4"/>
  <c r="F24" i="13" s="1"/>
  <c r="N110" i="4"/>
  <c r="N115" i="4"/>
  <c r="F26" i="13" s="1"/>
  <c r="N120" i="4"/>
  <c r="N125" i="4"/>
  <c r="F28" i="13" s="1"/>
  <c r="N130" i="4"/>
  <c r="L30" i="4"/>
  <c r="E9" i="13" s="1"/>
  <c r="L35" i="4"/>
  <c r="L40" i="4"/>
  <c r="E11" i="13" s="1"/>
  <c r="L45" i="4"/>
  <c r="L50" i="4"/>
  <c r="E13" i="13" s="1"/>
  <c r="L55" i="4"/>
  <c r="L60" i="4"/>
  <c r="E15" i="13" s="1"/>
  <c r="L65" i="4"/>
  <c r="L70" i="4"/>
  <c r="E17" i="13" s="1"/>
  <c r="L75" i="4"/>
  <c r="L80" i="4"/>
  <c r="E19" i="13" s="1"/>
  <c r="L85" i="4"/>
  <c r="L90" i="4"/>
  <c r="E21" i="13" s="1"/>
  <c r="L95" i="4"/>
  <c r="L100" i="4"/>
  <c r="E23" i="13" s="1"/>
  <c r="L105" i="4"/>
  <c r="L110" i="4"/>
  <c r="E25" i="13" s="1"/>
  <c r="L115" i="4"/>
  <c r="L120" i="4"/>
  <c r="E27" i="13" s="1"/>
  <c r="L125" i="4"/>
  <c r="L130" i="4"/>
  <c r="E29" i="13" s="1"/>
  <c r="B130" i="4"/>
  <c r="B125" i="4"/>
  <c r="B120" i="4"/>
  <c r="B115" i="4"/>
  <c r="B110" i="4"/>
  <c r="B105" i="4"/>
  <c r="B100" i="4"/>
  <c r="B95" i="4"/>
  <c r="B90" i="4"/>
  <c r="B85" i="4"/>
  <c r="B80" i="4"/>
  <c r="B75" i="4"/>
  <c r="B70" i="4"/>
  <c r="B65" i="4"/>
  <c r="B60" i="4"/>
  <c r="B55" i="4"/>
  <c r="B50" i="4"/>
  <c r="B45" i="4"/>
  <c r="B40" i="4"/>
  <c r="B35" i="4"/>
  <c r="B30" i="4"/>
  <c r="M9" i="1"/>
  <c r="O9" i="1" s="1"/>
  <c r="M10" i="1"/>
  <c r="O10" i="1" s="1"/>
  <c r="M11" i="1"/>
  <c r="O11" i="1" s="1"/>
  <c r="M12" i="1"/>
  <c r="O12" i="1" s="1"/>
  <c r="M13" i="1"/>
  <c r="O13" i="1" s="1"/>
  <c r="M14" i="1"/>
  <c r="O14" i="1" s="1"/>
  <c r="M15" i="1"/>
  <c r="O15" i="1" s="1"/>
  <c r="M16" i="1"/>
  <c r="O16" i="1" s="1"/>
  <c r="M17" i="1"/>
  <c r="O17" i="1" s="1"/>
  <c r="M18" i="1"/>
  <c r="O18" i="1" s="1"/>
  <c r="M19" i="1"/>
  <c r="O19" i="1" s="1"/>
  <c r="M20" i="1"/>
  <c r="O20" i="1" s="1"/>
  <c r="M21" i="1"/>
  <c r="O21" i="1" s="1"/>
  <c r="M22" i="1"/>
  <c r="O22" i="1" s="1"/>
  <c r="M23" i="1"/>
  <c r="O23" i="1" s="1"/>
  <c r="M24" i="1"/>
  <c r="O24" i="1" s="1"/>
  <c r="M25" i="1"/>
  <c r="O25" i="1" s="1"/>
  <c r="M26" i="1"/>
  <c r="O26" i="1" s="1"/>
  <c r="M27" i="1"/>
  <c r="O27" i="1" s="1"/>
  <c r="M28" i="1"/>
  <c r="O28" i="1" s="1"/>
  <c r="M29" i="1"/>
  <c r="O29" i="1" s="1"/>
  <c r="L9" i="1"/>
  <c r="L10" i="1"/>
  <c r="L11" i="1"/>
  <c r="L12" i="1"/>
  <c r="L13" i="1"/>
  <c r="L14" i="1"/>
  <c r="L15" i="1"/>
  <c r="L16" i="1"/>
  <c r="L17" i="1"/>
  <c r="L18" i="1"/>
  <c r="L19" i="1"/>
  <c r="L20" i="1"/>
  <c r="L21" i="1"/>
  <c r="L22" i="1"/>
  <c r="L23" i="1"/>
  <c r="L24" i="1"/>
  <c r="L25" i="1"/>
  <c r="L26" i="1"/>
  <c r="L27" i="1"/>
  <c r="L28" i="1"/>
  <c r="L29" i="1"/>
  <c r="J9" i="1"/>
  <c r="J10" i="1"/>
  <c r="J11" i="1"/>
  <c r="J12" i="1"/>
  <c r="J13" i="1"/>
  <c r="J14" i="1"/>
  <c r="J15" i="1"/>
  <c r="J16" i="1"/>
  <c r="J17" i="1"/>
  <c r="J18" i="1"/>
  <c r="J19" i="1"/>
  <c r="J20" i="1"/>
  <c r="J21" i="1"/>
  <c r="J22" i="1"/>
  <c r="J23" i="1"/>
  <c r="J24" i="1"/>
  <c r="J25" i="1"/>
  <c r="J26" i="1"/>
  <c r="J27" i="1"/>
  <c r="J28" i="1"/>
  <c r="J29" i="1"/>
  <c r="H27" i="13" l="1"/>
  <c r="D75" i="10"/>
  <c r="D21" i="10"/>
  <c r="D27" i="10"/>
  <c r="D33" i="10"/>
  <c r="D39" i="10"/>
  <c r="D45" i="10"/>
  <c r="D51" i="10"/>
  <c r="D57" i="10"/>
  <c r="D63" i="10"/>
  <c r="D69" i="10"/>
  <c r="D81" i="10"/>
  <c r="N29" i="1"/>
  <c r="N27" i="1"/>
  <c r="N25" i="1"/>
  <c r="N23" i="1"/>
  <c r="N21" i="1"/>
  <c r="N19" i="1"/>
  <c r="N17" i="1"/>
  <c r="N15" i="1"/>
  <c r="N13" i="1"/>
  <c r="N11" i="1"/>
  <c r="N9" i="1"/>
  <c r="N28" i="1"/>
  <c r="N26" i="1"/>
  <c r="N24" i="1"/>
  <c r="N22" i="1"/>
  <c r="N20" i="1"/>
  <c r="N18" i="1"/>
  <c r="N16" i="1"/>
  <c r="N14" i="1"/>
  <c r="N12" i="1"/>
  <c r="N10" i="1"/>
  <c r="D27" i="13"/>
  <c r="C75" i="10"/>
  <c r="C120" i="4"/>
  <c r="Q120" i="4" s="1"/>
  <c r="E75" i="10" s="1"/>
  <c r="D23" i="13"/>
  <c r="C63" i="10"/>
  <c r="C100" i="4"/>
  <c r="Q100" i="4" s="1"/>
  <c r="E63" i="10" s="1"/>
  <c r="D21" i="13"/>
  <c r="C57" i="10"/>
  <c r="C90" i="4"/>
  <c r="Q90" i="4" s="1"/>
  <c r="E57" i="10" s="1"/>
  <c r="D19" i="13"/>
  <c r="C51" i="10"/>
  <c r="C80" i="4"/>
  <c r="Q80" i="4" s="1"/>
  <c r="E51" i="10" s="1"/>
  <c r="D15" i="13"/>
  <c r="C39" i="10"/>
  <c r="C60" i="4"/>
  <c r="Q60" i="4" s="1"/>
  <c r="E39" i="10" s="1"/>
  <c r="D13" i="13"/>
  <c r="C33" i="10"/>
  <c r="C50" i="4"/>
  <c r="Q50" i="4" s="1"/>
  <c r="E33" i="10" s="1"/>
  <c r="D11" i="13"/>
  <c r="C27" i="10"/>
  <c r="C40" i="4"/>
  <c r="Q40" i="4" s="1"/>
  <c r="E27" i="10" s="1"/>
  <c r="C78" i="10"/>
  <c r="C125" i="4"/>
  <c r="Q125" i="4" s="1"/>
  <c r="E78" i="10" s="1"/>
  <c r="D28" i="13"/>
  <c r="C72" i="10"/>
  <c r="C115" i="4"/>
  <c r="D26" i="13"/>
  <c r="C66" i="10"/>
  <c r="C105" i="4"/>
  <c r="Q105" i="4" s="1"/>
  <c r="E66" i="10" s="1"/>
  <c r="D24" i="13"/>
  <c r="C60" i="10"/>
  <c r="C95" i="4"/>
  <c r="Q95" i="4" s="1"/>
  <c r="E60" i="10" s="1"/>
  <c r="D22" i="13"/>
  <c r="C54" i="10"/>
  <c r="C85" i="4"/>
  <c r="Q85" i="4" s="1"/>
  <c r="E54" i="10" s="1"/>
  <c r="D20" i="13"/>
  <c r="C48" i="10"/>
  <c r="C75" i="4"/>
  <c r="Q75" i="4" s="1"/>
  <c r="E48" i="10" s="1"/>
  <c r="D18" i="13"/>
  <c r="C42" i="10"/>
  <c r="C65" i="4"/>
  <c r="Q65" i="4" s="1"/>
  <c r="E42" i="10" s="1"/>
  <c r="D16" i="13"/>
  <c r="C36" i="10"/>
  <c r="C55" i="4"/>
  <c r="Q55" i="4" s="1"/>
  <c r="E36" i="10" s="1"/>
  <c r="D14" i="13"/>
  <c r="C30" i="10"/>
  <c r="C45" i="4"/>
  <c r="Q45" i="4" s="1"/>
  <c r="E30" i="10" s="1"/>
  <c r="D12" i="13"/>
  <c r="C24" i="10"/>
  <c r="C35" i="4"/>
  <c r="Q35" i="4" s="1"/>
  <c r="E24" i="10" s="1"/>
  <c r="D10" i="13"/>
  <c r="D29" i="13"/>
  <c r="C81" i="10"/>
  <c r="C130" i="4"/>
  <c r="Q130" i="4" s="1"/>
  <c r="E81" i="10" s="1"/>
  <c r="D25" i="13"/>
  <c r="C69" i="10"/>
  <c r="C110" i="4"/>
  <c r="Q110" i="4" s="1"/>
  <c r="E69" i="10" s="1"/>
  <c r="D17" i="13"/>
  <c r="C45" i="10"/>
  <c r="C70" i="4"/>
  <c r="D9" i="13"/>
  <c r="C21" i="10"/>
  <c r="C30" i="4"/>
  <c r="Q30" i="4" s="1"/>
  <c r="E21" i="10" s="1"/>
  <c r="Q115" i="4"/>
  <c r="E72" i="10" s="1"/>
  <c r="Q70" i="4"/>
  <c r="E45" i="10" s="1"/>
  <c r="V25" i="12" l="1"/>
  <c r="V26" i="12"/>
  <c r="N25" i="12"/>
  <c r="N26" i="12"/>
  <c r="F25" i="12"/>
  <c r="F26" i="12"/>
  <c r="V15" i="12"/>
  <c r="V16" i="12"/>
  <c r="N15" i="12"/>
  <c r="N16" i="12"/>
  <c r="F15" i="12"/>
  <c r="F16" i="12"/>
  <c r="V5" i="12" l="1"/>
  <c r="V6" i="12"/>
  <c r="N5" i="12" l="1"/>
  <c r="N6" i="12"/>
  <c r="F5" i="12"/>
  <c r="F6" i="12"/>
  <c r="M65" i="1" l="1"/>
  <c r="M87" i="1" l="1"/>
  <c r="M54" i="1"/>
  <c r="M55" i="1"/>
  <c r="M56" i="1"/>
  <c r="M57" i="1"/>
  <c r="M58" i="1"/>
  <c r="B318" i="10" l="1"/>
  <c r="B321" i="10"/>
  <c r="B324" i="10"/>
  <c r="O87" i="1" l="1"/>
  <c r="J87" i="1"/>
  <c r="J86" i="1"/>
  <c r="J85" i="1"/>
  <c r="B276" i="10"/>
  <c r="B273" i="10"/>
  <c r="B270" i="10"/>
  <c r="B267" i="10"/>
  <c r="B264" i="10"/>
  <c r="B261" i="10"/>
  <c r="B258" i="10"/>
  <c r="B255" i="10"/>
  <c r="B252" i="10"/>
  <c r="B249" i="10"/>
  <c r="B246" i="10"/>
  <c r="B243" i="10"/>
  <c r="B240" i="10"/>
  <c r="B312" i="10" l="1"/>
  <c r="B309" i="10"/>
  <c r="B306" i="10"/>
  <c r="B303" i="10"/>
  <c r="B300" i="10"/>
  <c r="B297" i="10"/>
  <c r="B294" i="10"/>
  <c r="B291" i="10"/>
  <c r="B288" i="10"/>
  <c r="B285" i="10"/>
  <c r="B282" i="10"/>
  <c r="B279" i="10"/>
  <c r="D87" i="13"/>
  <c r="C255" i="10"/>
  <c r="B237" i="10"/>
  <c r="B234" i="10"/>
  <c r="B231" i="10"/>
  <c r="B228" i="10"/>
  <c r="B225" i="10"/>
  <c r="B222" i="10"/>
  <c r="B219" i="10"/>
  <c r="B216" i="10"/>
  <c r="B375" i="4"/>
  <c r="B370" i="4"/>
  <c r="B365" i="4"/>
  <c r="B360" i="4"/>
  <c r="B355" i="4"/>
  <c r="B350" i="4"/>
  <c r="C67" i="13" l="1"/>
  <c r="C66" i="13"/>
  <c r="C65" i="13"/>
  <c r="C64" i="13"/>
  <c r="C63" i="13"/>
  <c r="C62" i="13"/>
  <c r="C61" i="13"/>
  <c r="B195" i="10" l="1"/>
  <c r="B192" i="10"/>
  <c r="B189" i="10"/>
  <c r="B186" i="10"/>
  <c r="B183" i="10"/>
  <c r="B180" i="10"/>
  <c r="B177" i="10"/>
  <c r="O56" i="1"/>
  <c r="O55" i="1"/>
  <c r="B325" i="4"/>
  <c r="B320" i="4"/>
  <c r="B315" i="4"/>
  <c r="B310" i="4"/>
  <c r="B305" i="4"/>
  <c r="B300" i="4"/>
  <c r="B295" i="4"/>
  <c r="B290" i="4"/>
  <c r="L56" i="1"/>
  <c r="L55" i="1"/>
  <c r="J58" i="1"/>
  <c r="J57" i="1"/>
  <c r="J56" i="1"/>
  <c r="J55" i="1"/>
  <c r="C106" i="13" l="1"/>
  <c r="C105" i="13"/>
  <c r="C104" i="13"/>
  <c r="C103" i="13"/>
  <c r="C102" i="13"/>
  <c r="C101" i="13"/>
  <c r="C100" i="13"/>
  <c r="C99" i="13"/>
  <c r="C98" i="13"/>
  <c r="C97" i="13"/>
  <c r="C96" i="13"/>
  <c r="C95" i="13"/>
  <c r="C94" i="13"/>
  <c r="C93" i="13"/>
  <c r="C92" i="13"/>
  <c r="C91" i="13"/>
  <c r="C90" i="13"/>
  <c r="C89" i="13"/>
  <c r="C88" i="13"/>
  <c r="C87" i="13"/>
  <c r="C86" i="13"/>
  <c r="C85" i="13"/>
  <c r="C84" i="13"/>
  <c r="C83" i="13"/>
  <c r="C82" i="13"/>
  <c r="C81" i="13"/>
  <c r="C80" i="13"/>
  <c r="C79" i="13"/>
  <c r="C78" i="13"/>
  <c r="C77" i="13"/>
  <c r="C76" i="13"/>
  <c r="C75" i="13"/>
  <c r="C74" i="13"/>
  <c r="C73" i="13"/>
  <c r="C72" i="13"/>
  <c r="C71" i="13"/>
  <c r="C70" i="13"/>
  <c r="C69" i="13"/>
  <c r="C68" i="13"/>
  <c r="C60" i="13"/>
  <c r="C59" i="13"/>
  <c r="C58" i="13"/>
  <c r="B213" i="10"/>
  <c r="B210" i="10"/>
  <c r="B207" i="10"/>
  <c r="B204" i="10"/>
  <c r="B201" i="10"/>
  <c r="B198" i="10"/>
  <c r="B174" i="10"/>
  <c r="B171" i="10"/>
  <c r="B168" i="10"/>
  <c r="B165" i="10"/>
  <c r="B162" i="10"/>
  <c r="B159" i="10"/>
  <c r="B147" i="10"/>
  <c r="J84" i="1" l="1"/>
  <c r="J83" i="1"/>
  <c r="B5" i="13" l="1"/>
  <c r="B6" i="13"/>
  <c r="B7" i="13"/>
  <c r="B8" i="13"/>
  <c r="C162" i="10"/>
  <c r="C159" i="10"/>
  <c r="O315" i="4" l="1"/>
  <c r="P315" i="4" s="1"/>
  <c r="N315" i="4"/>
  <c r="F66" i="13" s="1"/>
  <c r="L315" i="4"/>
  <c r="E66" i="13" s="1"/>
  <c r="O310" i="4"/>
  <c r="P310" i="4" s="1"/>
  <c r="H65" i="13" s="1"/>
  <c r="N310" i="4"/>
  <c r="F65" i="13" s="1"/>
  <c r="L310" i="4"/>
  <c r="E65" i="13" s="1"/>
  <c r="O305" i="4"/>
  <c r="P305" i="4" s="1"/>
  <c r="N305" i="4"/>
  <c r="F64" i="13" s="1"/>
  <c r="L305" i="4"/>
  <c r="E64" i="13" s="1"/>
  <c r="O300" i="4"/>
  <c r="P300" i="4" s="1"/>
  <c r="N300" i="4"/>
  <c r="F63" i="13" s="1"/>
  <c r="L300" i="4"/>
  <c r="E63" i="13" s="1"/>
  <c r="C260" i="4"/>
  <c r="M66" i="1"/>
  <c r="O66" i="1" s="1"/>
  <c r="L66" i="1"/>
  <c r="O65" i="1"/>
  <c r="L65" i="1"/>
  <c r="M64" i="1"/>
  <c r="O64" i="1" s="1"/>
  <c r="L64" i="1"/>
  <c r="M63" i="1"/>
  <c r="O63" i="1" s="1"/>
  <c r="L63" i="1"/>
  <c r="J65" i="1"/>
  <c r="J66" i="1"/>
  <c r="J63" i="1"/>
  <c r="J64" i="1"/>
  <c r="O295" i="4"/>
  <c r="P295" i="4" s="1"/>
  <c r="N295" i="4"/>
  <c r="F62" i="13" s="1"/>
  <c r="L295" i="4"/>
  <c r="E62" i="13" s="1"/>
  <c r="L62" i="1"/>
  <c r="M62" i="1"/>
  <c r="O62" i="1" s="1"/>
  <c r="J62" i="1"/>
  <c r="H66" i="13" l="1"/>
  <c r="D192" i="10"/>
  <c r="D62" i="13"/>
  <c r="C180" i="10"/>
  <c r="D63" i="13"/>
  <c r="C183" i="10"/>
  <c r="D64" i="13"/>
  <c r="C186" i="10"/>
  <c r="D65" i="13"/>
  <c r="C189" i="10"/>
  <c r="C192" i="10"/>
  <c r="D66" i="13"/>
  <c r="C295" i="4"/>
  <c r="C305" i="4"/>
  <c r="C300" i="4"/>
  <c r="C310" i="4"/>
  <c r="N64" i="1"/>
  <c r="N62" i="1"/>
  <c r="N63" i="1"/>
  <c r="H62" i="13"/>
  <c r="D180" i="10"/>
  <c r="Q310" i="4"/>
  <c r="E189" i="10" s="1"/>
  <c r="D189" i="10"/>
  <c r="H64" i="13"/>
  <c r="D186" i="10"/>
  <c r="H63" i="13"/>
  <c r="D183" i="10"/>
  <c r="N65" i="1"/>
  <c r="N66" i="1"/>
  <c r="Q305" i="4"/>
  <c r="E186" i="10" s="1"/>
  <c r="Q300" i="4"/>
  <c r="E183" i="10" s="1"/>
  <c r="C315" i="4"/>
  <c r="Q315" i="4" s="1"/>
  <c r="E192" i="10" s="1"/>
  <c r="O25" i="12" l="1"/>
  <c r="W15" i="12"/>
  <c r="W25" i="12"/>
  <c r="G25" i="12"/>
  <c r="O15" i="12"/>
  <c r="G15" i="12"/>
  <c r="W5" i="12"/>
  <c r="G5" i="12"/>
  <c r="O5" i="12"/>
  <c r="N32" i="12"/>
  <c r="V32" i="12"/>
  <c r="F32" i="12"/>
  <c r="N22" i="12"/>
  <c r="F22" i="12"/>
  <c r="V22" i="12"/>
  <c r="V12" i="12"/>
  <c r="F12" i="12"/>
  <c r="N12" i="12"/>
  <c r="W26" i="12"/>
  <c r="G26" i="12"/>
  <c r="O26" i="12"/>
  <c r="W16" i="12"/>
  <c r="G16" i="12"/>
  <c r="O16" i="12"/>
  <c r="W6" i="12"/>
  <c r="O6" i="12"/>
  <c r="G6" i="12"/>
  <c r="V33" i="12"/>
  <c r="N33" i="12"/>
  <c r="V23" i="12"/>
  <c r="F23" i="12"/>
  <c r="F33" i="12"/>
  <c r="N23" i="12"/>
  <c r="V13" i="12"/>
  <c r="N13" i="12"/>
  <c r="F13" i="12"/>
  <c r="W24" i="12"/>
  <c r="O24" i="12"/>
  <c r="W14" i="12"/>
  <c r="G14" i="12"/>
  <c r="G24" i="12"/>
  <c r="O14" i="12"/>
  <c r="W4" i="12"/>
  <c r="G4" i="12"/>
  <c r="O4" i="12"/>
  <c r="O290" i="4"/>
  <c r="P290" i="4" s="1"/>
  <c r="D177" i="10" s="1"/>
  <c r="N290" i="4"/>
  <c r="F61" i="13" s="1"/>
  <c r="L290" i="4"/>
  <c r="E61" i="13" s="1"/>
  <c r="O285" i="4"/>
  <c r="P285" i="4" s="1"/>
  <c r="D174" i="10" s="1"/>
  <c r="N285" i="4"/>
  <c r="F60" i="13" s="1"/>
  <c r="L285" i="4"/>
  <c r="E60" i="13" s="1"/>
  <c r="O280" i="4"/>
  <c r="P280" i="4" s="1"/>
  <c r="D171" i="10" s="1"/>
  <c r="N280" i="4"/>
  <c r="F59" i="13" s="1"/>
  <c r="L280" i="4"/>
  <c r="E59" i="13" s="1"/>
  <c r="O275" i="4"/>
  <c r="P275" i="4" s="1"/>
  <c r="D168" i="10" s="1"/>
  <c r="N275" i="4"/>
  <c r="F58" i="13" s="1"/>
  <c r="L275" i="4"/>
  <c r="E58" i="13" s="1"/>
  <c r="O270" i="4"/>
  <c r="P270" i="4" s="1"/>
  <c r="N270" i="4"/>
  <c r="F57" i="13" s="1"/>
  <c r="L270" i="4"/>
  <c r="E57" i="13" s="1"/>
  <c r="D165" i="10" l="1"/>
  <c r="H57" i="13"/>
  <c r="H61" i="13"/>
  <c r="H60" i="13"/>
  <c r="H59" i="13"/>
  <c r="H58" i="13"/>
  <c r="O265" i="4"/>
  <c r="P265" i="4" s="1"/>
  <c r="H56" i="13" s="1"/>
  <c r="N265" i="4"/>
  <c r="L265" i="4"/>
  <c r="E56" i="13" s="1"/>
  <c r="O260" i="4"/>
  <c r="P260" i="4" s="1"/>
  <c r="H55" i="13" s="1"/>
  <c r="N260" i="4"/>
  <c r="L260" i="4"/>
  <c r="E55" i="13" s="1"/>
  <c r="O255" i="4"/>
  <c r="P255" i="4" s="1"/>
  <c r="H54" i="13" s="1"/>
  <c r="N255" i="4"/>
  <c r="L255" i="4"/>
  <c r="E54" i="13" s="1"/>
  <c r="O250" i="4"/>
  <c r="P250" i="4" s="1"/>
  <c r="H53" i="13" s="1"/>
  <c r="N250" i="4"/>
  <c r="L250" i="4"/>
  <c r="E53" i="13" s="1"/>
  <c r="O245" i="4"/>
  <c r="P245" i="4" s="1"/>
  <c r="H52" i="13" s="1"/>
  <c r="N245" i="4"/>
  <c r="F52" i="13" s="1"/>
  <c r="L245" i="4"/>
  <c r="E52" i="13" s="1"/>
  <c r="O240" i="4"/>
  <c r="P240" i="4" s="1"/>
  <c r="H51" i="13" s="1"/>
  <c r="N240" i="4"/>
  <c r="F51" i="13" s="1"/>
  <c r="L240" i="4"/>
  <c r="E51" i="13" s="1"/>
  <c r="O235" i="4"/>
  <c r="P235" i="4" s="1"/>
  <c r="H50" i="13" s="1"/>
  <c r="N235" i="4"/>
  <c r="F50" i="13" s="1"/>
  <c r="L235" i="4"/>
  <c r="E50" i="13" s="1"/>
  <c r="O230" i="4"/>
  <c r="P230" i="4" s="1"/>
  <c r="H49" i="13" s="1"/>
  <c r="N230" i="4"/>
  <c r="F49" i="13" s="1"/>
  <c r="L230" i="4"/>
  <c r="E49" i="13" s="1"/>
  <c r="O225" i="4"/>
  <c r="P225" i="4" s="1"/>
  <c r="H48" i="13" s="1"/>
  <c r="N225" i="4"/>
  <c r="F48" i="13" s="1"/>
  <c r="L225" i="4"/>
  <c r="E48" i="13" s="1"/>
  <c r="O220" i="4"/>
  <c r="P220" i="4" s="1"/>
  <c r="H47" i="13" s="1"/>
  <c r="N220" i="4"/>
  <c r="F47" i="13" s="1"/>
  <c r="L220" i="4"/>
  <c r="E47" i="13" s="1"/>
  <c r="O215" i="4"/>
  <c r="P215" i="4" s="1"/>
  <c r="N215" i="4"/>
  <c r="F46" i="13" s="1"/>
  <c r="L215" i="4"/>
  <c r="E46" i="13" s="1"/>
  <c r="O210" i="4"/>
  <c r="P210" i="4" s="1"/>
  <c r="H45" i="13" s="1"/>
  <c r="N210" i="4"/>
  <c r="F45" i="13" s="1"/>
  <c r="L210" i="4"/>
  <c r="E45" i="13" s="1"/>
  <c r="O205" i="4"/>
  <c r="P205" i="4" s="1"/>
  <c r="H44" i="13" s="1"/>
  <c r="N205" i="4"/>
  <c r="F44" i="13" s="1"/>
  <c r="L205" i="4"/>
  <c r="E44" i="13" s="1"/>
  <c r="O200" i="4"/>
  <c r="P200" i="4" s="1"/>
  <c r="N200" i="4"/>
  <c r="F43" i="13" s="1"/>
  <c r="L200" i="4"/>
  <c r="E43" i="13" s="1"/>
  <c r="O150" i="4"/>
  <c r="P150" i="4" s="1"/>
  <c r="N150" i="4"/>
  <c r="F33" i="13" s="1"/>
  <c r="L150" i="4"/>
  <c r="E33" i="13" s="1"/>
  <c r="O145" i="4"/>
  <c r="P145" i="4" s="1"/>
  <c r="N145" i="4"/>
  <c r="F32" i="13" s="1"/>
  <c r="L145" i="4"/>
  <c r="E32" i="13" s="1"/>
  <c r="O140" i="4"/>
  <c r="P140" i="4" s="1"/>
  <c r="N140" i="4"/>
  <c r="F31" i="13" s="1"/>
  <c r="L140" i="4"/>
  <c r="E31" i="13" s="1"/>
  <c r="O135" i="4"/>
  <c r="P135" i="4" s="1"/>
  <c r="N135" i="4"/>
  <c r="L135" i="4"/>
  <c r="E30" i="13" s="1"/>
  <c r="O25" i="4"/>
  <c r="P25" i="4" s="1"/>
  <c r="N25" i="4"/>
  <c r="F8" i="13" s="1"/>
  <c r="L25" i="4"/>
  <c r="E8" i="13" s="1"/>
  <c r="O20" i="4"/>
  <c r="P20" i="4" s="1"/>
  <c r="N20" i="4"/>
  <c r="F7" i="13" s="1"/>
  <c r="L20" i="4"/>
  <c r="E7" i="13" s="1"/>
  <c r="O15" i="4"/>
  <c r="P15" i="4" s="1"/>
  <c r="N15" i="4"/>
  <c r="F6" i="13" s="1"/>
  <c r="L15" i="4"/>
  <c r="E6" i="13" s="1"/>
  <c r="O10" i="4"/>
  <c r="P10" i="4" s="1"/>
  <c r="N10" i="4"/>
  <c r="F5" i="13" s="1"/>
  <c r="L10" i="4"/>
  <c r="E5" i="13" s="1"/>
  <c r="D84" i="10" l="1"/>
  <c r="H30" i="13"/>
  <c r="H43" i="13"/>
  <c r="D123" i="10"/>
  <c r="F54" i="13"/>
  <c r="D93" i="10"/>
  <c r="H33" i="13"/>
  <c r="D132" i="10"/>
  <c r="H46" i="13"/>
  <c r="F53" i="13"/>
  <c r="F55" i="13"/>
  <c r="F56" i="13"/>
  <c r="H31" i="13"/>
  <c r="D87" i="10"/>
  <c r="H32" i="13"/>
  <c r="D90" i="10"/>
  <c r="D144" i="10"/>
  <c r="D162" i="10"/>
  <c r="D9" i="10"/>
  <c r="H5" i="13"/>
  <c r="D147" i="10"/>
  <c r="H8" i="13"/>
  <c r="D18" i="10"/>
  <c r="D129" i="10"/>
  <c r="D141" i="10"/>
  <c r="D156" i="10"/>
  <c r="H6" i="13"/>
  <c r="D12" i="10"/>
  <c r="F30" i="13"/>
  <c r="D135" i="10"/>
  <c r="D150" i="10"/>
  <c r="D159" i="10"/>
  <c r="H7" i="13"/>
  <c r="D15" i="10"/>
  <c r="D126" i="10"/>
  <c r="D138" i="10"/>
  <c r="D153" i="10"/>
  <c r="O54" i="1"/>
  <c r="L54" i="1"/>
  <c r="M53" i="1"/>
  <c r="O53" i="1" s="1"/>
  <c r="L53" i="1"/>
  <c r="M52" i="1"/>
  <c r="O52" i="1" s="1"/>
  <c r="L52" i="1"/>
  <c r="M51" i="1"/>
  <c r="O51" i="1" s="1"/>
  <c r="L51" i="1"/>
  <c r="M50" i="1"/>
  <c r="O50" i="1" s="1"/>
  <c r="L50" i="1"/>
  <c r="J50" i="1"/>
  <c r="J51" i="1"/>
  <c r="J52" i="1"/>
  <c r="J53" i="1"/>
  <c r="J54" i="1"/>
  <c r="M49" i="1"/>
  <c r="O49" i="1" s="1"/>
  <c r="L49" i="1"/>
  <c r="J49" i="1"/>
  <c r="M48" i="1"/>
  <c r="O48" i="1" s="1"/>
  <c r="L48" i="1"/>
  <c r="J48" i="1"/>
  <c r="M47" i="1"/>
  <c r="O47" i="1" s="1"/>
  <c r="L47" i="1"/>
  <c r="J47" i="1"/>
  <c r="M46" i="1"/>
  <c r="O46" i="1" s="1"/>
  <c r="L46" i="1"/>
  <c r="J46" i="1"/>
  <c r="M45" i="1"/>
  <c r="O45" i="1" s="1"/>
  <c r="L45" i="1"/>
  <c r="J45" i="1"/>
  <c r="M44" i="1"/>
  <c r="O44" i="1" s="1"/>
  <c r="L44" i="1"/>
  <c r="J44" i="1"/>
  <c r="M43" i="1"/>
  <c r="O43" i="1" s="1"/>
  <c r="L43" i="1"/>
  <c r="J43" i="1"/>
  <c r="M33" i="1"/>
  <c r="O33" i="1" s="1"/>
  <c r="L33" i="1"/>
  <c r="J33" i="1"/>
  <c r="M32" i="1"/>
  <c r="O32" i="1" s="1"/>
  <c r="L32" i="1"/>
  <c r="J32" i="1"/>
  <c r="M31" i="1"/>
  <c r="O31" i="1" s="1"/>
  <c r="L31" i="1"/>
  <c r="J31" i="1"/>
  <c r="M30" i="1"/>
  <c r="O30" i="1" s="1"/>
  <c r="L30" i="1"/>
  <c r="J30" i="1"/>
  <c r="M8" i="1"/>
  <c r="O8" i="1" s="1"/>
  <c r="L8" i="1"/>
  <c r="J8" i="1"/>
  <c r="M7" i="1"/>
  <c r="O7" i="1" s="1"/>
  <c r="L7" i="1"/>
  <c r="J7" i="1"/>
  <c r="M6" i="1"/>
  <c r="O6" i="1" s="1"/>
  <c r="L6" i="1"/>
  <c r="J6" i="1"/>
  <c r="M5" i="1"/>
  <c r="O5" i="1" s="1"/>
  <c r="L5" i="1"/>
  <c r="J5" i="1"/>
  <c r="B156" i="10"/>
  <c r="B153" i="10"/>
  <c r="B150" i="10"/>
  <c r="B144" i="10"/>
  <c r="B141" i="10"/>
  <c r="B138" i="10"/>
  <c r="B135" i="10"/>
  <c r="B132" i="10"/>
  <c r="B129" i="10"/>
  <c r="B126" i="10"/>
  <c r="B123" i="10"/>
  <c r="B93" i="10"/>
  <c r="B90" i="10"/>
  <c r="B87" i="10"/>
  <c r="B18" i="10"/>
  <c r="B15" i="10"/>
  <c r="B12" i="10"/>
  <c r="B9" i="10"/>
  <c r="B255" i="4"/>
  <c r="B250" i="4"/>
  <c r="B245" i="4"/>
  <c r="B240" i="4"/>
  <c r="B235" i="4"/>
  <c r="B230" i="4"/>
  <c r="B225" i="4"/>
  <c r="B220" i="4"/>
  <c r="B215" i="4"/>
  <c r="B210" i="4"/>
  <c r="B205" i="4"/>
  <c r="B150" i="4"/>
  <c r="B145" i="4"/>
  <c r="B140" i="4"/>
  <c r="B135" i="4"/>
  <c r="B25" i="4"/>
  <c r="B20" i="4"/>
  <c r="B15" i="4"/>
  <c r="B10" i="4"/>
  <c r="C200" i="4" l="1"/>
  <c r="C123" i="10"/>
  <c r="C84" i="10"/>
  <c r="C135" i="4"/>
  <c r="Q135" i="4" s="1"/>
  <c r="E84" i="10" s="1"/>
  <c r="N45" i="1"/>
  <c r="N49" i="1"/>
  <c r="N53" i="1"/>
  <c r="N48" i="1"/>
  <c r="N43" i="1"/>
  <c r="N47" i="1"/>
  <c r="N7" i="1"/>
  <c r="N46" i="1"/>
  <c r="N50" i="1"/>
  <c r="N52" i="1"/>
  <c r="C132" i="10"/>
  <c r="C215" i="4"/>
  <c r="Q215" i="4" s="1"/>
  <c r="E132" i="10" s="1"/>
  <c r="C141" i="10"/>
  <c r="C230" i="4"/>
  <c r="Q230" i="4" s="1"/>
  <c r="E141" i="10" s="1"/>
  <c r="C138" i="10"/>
  <c r="C225" i="4"/>
  <c r="Q225" i="4" s="1"/>
  <c r="E138" i="10" s="1"/>
  <c r="C135" i="10"/>
  <c r="C220" i="4"/>
  <c r="Q220" i="4" s="1"/>
  <c r="E135" i="10" s="1"/>
  <c r="C144" i="10"/>
  <c r="C235" i="4"/>
  <c r="Q235" i="4" s="1"/>
  <c r="E144" i="10" s="1"/>
  <c r="C150" i="10"/>
  <c r="C245" i="4"/>
  <c r="Q245" i="4" s="1"/>
  <c r="E150" i="10" s="1"/>
  <c r="C18" i="10"/>
  <c r="C25" i="4"/>
  <c r="Q25" i="4" s="1"/>
  <c r="E18" i="10" s="1"/>
  <c r="C126" i="10"/>
  <c r="C205" i="4"/>
  <c r="Q205" i="4" s="1"/>
  <c r="E126" i="10" s="1"/>
  <c r="C156" i="10"/>
  <c r="C255" i="4"/>
  <c r="Q255" i="4" s="1"/>
  <c r="E156" i="10" s="1"/>
  <c r="N6" i="1"/>
  <c r="N31" i="1"/>
  <c r="N32" i="1"/>
  <c r="N33" i="1"/>
  <c r="C129" i="10"/>
  <c r="C210" i="4"/>
  <c r="Q210" i="4" s="1"/>
  <c r="E129" i="10" s="1"/>
  <c r="C153" i="10"/>
  <c r="C250" i="4"/>
  <c r="Q250" i="4" s="1"/>
  <c r="E153" i="10" s="1"/>
  <c r="N5" i="1"/>
  <c r="N8" i="1"/>
  <c r="N30" i="1"/>
  <c r="N44" i="1"/>
  <c r="N51" i="1"/>
  <c r="N54" i="1"/>
  <c r="C15" i="10"/>
  <c r="C20" i="4"/>
  <c r="Q20" i="4" s="1"/>
  <c r="E15" i="10" s="1"/>
  <c r="Q200" i="4"/>
  <c r="E123" i="10" s="1"/>
  <c r="C9" i="10"/>
  <c r="C10" i="4"/>
  <c r="Q10" i="4" s="1"/>
  <c r="E9" i="10" s="1"/>
  <c r="C12" i="10"/>
  <c r="C15" i="4"/>
  <c r="Q15" i="4" s="1"/>
  <c r="E12" i="10" s="1"/>
  <c r="C87" i="10"/>
  <c r="C140" i="4"/>
  <c r="Q140" i="4" s="1"/>
  <c r="E87" i="10" s="1"/>
  <c r="C90" i="10"/>
  <c r="C145" i="4"/>
  <c r="Q145" i="4" s="1"/>
  <c r="E90" i="10" s="1"/>
  <c r="C93" i="10"/>
  <c r="C150" i="4"/>
  <c r="Q150" i="4" s="1"/>
  <c r="E93" i="10" s="1"/>
  <c r="C147" i="10"/>
  <c r="C240" i="4"/>
  <c r="Q240" i="4" s="1"/>
  <c r="E147" i="10" s="1"/>
  <c r="D5" i="13"/>
  <c r="C5" i="13"/>
  <c r="D6" i="13"/>
  <c r="C6" i="13"/>
  <c r="D7" i="13"/>
  <c r="C7" i="13"/>
  <c r="D8" i="13"/>
  <c r="C8" i="13"/>
  <c r="D30" i="13"/>
  <c r="C30" i="13"/>
  <c r="D31" i="13"/>
  <c r="C31" i="13"/>
  <c r="D32" i="13"/>
  <c r="C32" i="13"/>
  <c r="D33" i="13"/>
  <c r="C33" i="13"/>
  <c r="D43" i="13"/>
  <c r="D44" i="13"/>
  <c r="C44" i="13"/>
  <c r="D45" i="13"/>
  <c r="C45" i="13"/>
  <c r="D46" i="13"/>
  <c r="C46" i="13"/>
  <c r="D47" i="13"/>
  <c r="C47" i="13"/>
  <c r="D48" i="13"/>
  <c r="C48" i="13"/>
  <c r="D49" i="13"/>
  <c r="C49" i="13"/>
  <c r="D50" i="13"/>
  <c r="C50" i="13"/>
  <c r="D51" i="13"/>
  <c r="C51" i="13"/>
  <c r="D52" i="13"/>
  <c r="C52" i="13"/>
  <c r="D53" i="13"/>
  <c r="C53" i="13"/>
  <c r="D54" i="13"/>
  <c r="C54" i="13"/>
  <c r="D55" i="13"/>
  <c r="C55" i="13"/>
  <c r="D56" i="13"/>
  <c r="C56" i="13"/>
  <c r="C57" i="13"/>
  <c r="D22" i="12" l="1"/>
  <c r="T32" i="12"/>
  <c r="D32" i="12"/>
  <c r="L22" i="12"/>
  <c r="L32" i="12"/>
  <c r="T22" i="12"/>
  <c r="T12" i="12"/>
  <c r="D12" i="12"/>
  <c r="L12" i="12"/>
  <c r="L31" i="12"/>
  <c r="T21" i="12"/>
  <c r="D21" i="12"/>
  <c r="T31" i="12"/>
  <c r="D31" i="12"/>
  <c r="L21" i="12"/>
  <c r="T11" i="12"/>
  <c r="L11" i="12"/>
  <c r="D11" i="12"/>
  <c r="L33" i="12"/>
  <c r="T23" i="12"/>
  <c r="D23" i="12"/>
  <c r="T33" i="12"/>
  <c r="D33" i="12"/>
  <c r="L23" i="12"/>
  <c r="T13" i="12"/>
  <c r="L13" i="12"/>
  <c r="D13" i="12"/>
  <c r="U26" i="12"/>
  <c r="E26" i="12"/>
  <c r="U16" i="12"/>
  <c r="E16" i="12"/>
  <c r="M26" i="12"/>
  <c r="M16" i="12"/>
  <c r="U6" i="12"/>
  <c r="M6" i="12"/>
  <c r="E6" i="12"/>
  <c r="T30" i="12"/>
  <c r="D30" i="12"/>
  <c r="L20" i="12"/>
  <c r="L30" i="12"/>
  <c r="T20" i="12"/>
  <c r="D20" i="12"/>
  <c r="T10" i="12"/>
  <c r="D10" i="12"/>
  <c r="L10" i="12"/>
  <c r="T29" i="12"/>
  <c r="L29" i="12"/>
  <c r="D29" i="12"/>
  <c r="T19" i="12"/>
  <c r="L19" i="12"/>
  <c r="D19" i="12"/>
  <c r="T9" i="12"/>
  <c r="D9" i="12"/>
  <c r="L9" i="12"/>
  <c r="U25" i="12"/>
  <c r="E25" i="12"/>
  <c r="M15" i="12"/>
  <c r="M25" i="12"/>
  <c r="U15" i="12"/>
  <c r="E15" i="12"/>
  <c r="U5" i="12"/>
  <c r="M5" i="12"/>
  <c r="E5" i="12"/>
  <c r="M24" i="12"/>
  <c r="E24" i="12"/>
  <c r="U14" i="12"/>
  <c r="E14" i="12"/>
  <c r="U24" i="12"/>
  <c r="M14" i="12"/>
  <c r="U4" i="12"/>
  <c r="M4" i="12"/>
  <c r="E4" i="12"/>
  <c r="T28" i="12"/>
  <c r="D28" i="12"/>
  <c r="L18" i="12"/>
  <c r="L28" i="12"/>
  <c r="T18" i="12"/>
  <c r="D18" i="12"/>
  <c r="T8" i="12"/>
  <c r="L8" i="12"/>
  <c r="D8" i="12"/>
  <c r="T27" i="12"/>
  <c r="L27" i="12"/>
  <c r="D27" i="12"/>
  <c r="T17" i="12"/>
  <c r="L17" i="12"/>
  <c r="D17" i="12"/>
  <c r="T7" i="12"/>
  <c r="D7" i="12"/>
  <c r="L7" i="12"/>
  <c r="T26" i="12"/>
  <c r="D26" i="12"/>
  <c r="L16" i="12"/>
  <c r="L26" i="12"/>
  <c r="T16" i="12"/>
  <c r="D16" i="12"/>
  <c r="T6" i="12"/>
  <c r="D6" i="12"/>
  <c r="L6" i="12"/>
  <c r="T25" i="12"/>
  <c r="L25" i="12"/>
  <c r="D25" i="12"/>
  <c r="T15" i="12"/>
  <c r="L15" i="12"/>
  <c r="D15" i="12"/>
  <c r="T5" i="12"/>
  <c r="L5" i="12"/>
  <c r="D5" i="12"/>
  <c r="N24" i="12"/>
  <c r="V24" i="12"/>
  <c r="F24" i="12"/>
  <c r="N14" i="12"/>
  <c r="V14" i="12"/>
  <c r="F14" i="12"/>
  <c r="V4" i="12"/>
  <c r="N4" i="12"/>
  <c r="F4" i="12"/>
  <c r="U32" i="12"/>
  <c r="M32" i="12"/>
  <c r="U22" i="12"/>
  <c r="E22" i="12"/>
  <c r="E32" i="12"/>
  <c r="M22" i="12"/>
  <c r="U12" i="12"/>
  <c r="M12" i="12"/>
  <c r="E12" i="12"/>
  <c r="M27" i="12"/>
  <c r="U27" i="12"/>
  <c r="E27" i="12"/>
  <c r="M17" i="12"/>
  <c r="U17" i="12"/>
  <c r="E17" i="12"/>
  <c r="U7" i="12"/>
  <c r="E7" i="12"/>
  <c r="M7" i="12"/>
  <c r="U28" i="12"/>
  <c r="M28" i="12"/>
  <c r="U18" i="12"/>
  <c r="E18" i="12"/>
  <c r="E28" i="12"/>
  <c r="M18" i="12"/>
  <c r="U8" i="12"/>
  <c r="M8" i="12"/>
  <c r="E8" i="12"/>
  <c r="M29" i="12"/>
  <c r="U29" i="12"/>
  <c r="E29" i="12"/>
  <c r="M19" i="12"/>
  <c r="U19" i="12"/>
  <c r="E19" i="12"/>
  <c r="U9" i="12"/>
  <c r="E9" i="12"/>
  <c r="M9" i="12"/>
  <c r="M31" i="12"/>
  <c r="U31" i="12"/>
  <c r="E31" i="12"/>
  <c r="M21" i="12"/>
  <c r="U21" i="12"/>
  <c r="E21" i="12"/>
  <c r="U11" i="12"/>
  <c r="E11" i="12"/>
  <c r="M11" i="12"/>
  <c r="U30" i="12"/>
  <c r="E30" i="12"/>
  <c r="M30" i="12"/>
  <c r="U20" i="12"/>
  <c r="E20" i="12"/>
  <c r="M20" i="12"/>
  <c r="U10" i="12"/>
  <c r="M10" i="12"/>
  <c r="E10" i="12"/>
  <c r="M33" i="12"/>
  <c r="U33" i="12"/>
  <c r="E33" i="12"/>
  <c r="M23" i="12"/>
  <c r="U23" i="12"/>
  <c r="E23" i="12"/>
  <c r="U13" i="12"/>
  <c r="M13" i="12"/>
  <c r="E13" i="12"/>
  <c r="G61" i="13"/>
  <c r="G57" i="13"/>
  <c r="G7" i="13"/>
  <c r="G54" i="13"/>
  <c r="G50" i="13"/>
  <c r="G46" i="13"/>
  <c r="G33" i="13"/>
  <c r="G8" i="13"/>
  <c r="G32" i="13"/>
  <c r="G60" i="13"/>
  <c r="G56" i="13"/>
  <c r="G53" i="13"/>
  <c r="G49" i="13"/>
  <c r="G45" i="13"/>
  <c r="G63" i="13"/>
  <c r="G59" i="13"/>
  <c r="G55" i="13"/>
  <c r="G52" i="13"/>
  <c r="G48" i="13"/>
  <c r="G44" i="13"/>
  <c r="G31" i="13"/>
  <c r="G6" i="13"/>
  <c r="G62" i="13"/>
  <c r="G58" i="13"/>
  <c r="G51" i="13"/>
  <c r="G47" i="13"/>
  <c r="G43" i="13"/>
  <c r="G30" i="13"/>
  <c r="G5" i="13"/>
  <c r="C420" i="4" l="1"/>
  <c r="J4" i="1"/>
  <c r="L4" i="1"/>
  <c r="M4" i="1"/>
  <c r="O4" i="1" s="1"/>
  <c r="M83" i="1"/>
  <c r="O83" i="1" s="1"/>
  <c r="L83" i="1"/>
  <c r="M82" i="1"/>
  <c r="O82" i="1" s="1"/>
  <c r="D82" i="13" s="1"/>
  <c r="L82" i="1"/>
  <c r="J82" i="1"/>
  <c r="M81" i="1"/>
  <c r="O81" i="1" s="1"/>
  <c r="L81" i="1"/>
  <c r="J81" i="1"/>
  <c r="M67" i="1"/>
  <c r="O67" i="1" s="1"/>
  <c r="L67" i="1"/>
  <c r="J67" i="1"/>
  <c r="Q295" i="4"/>
  <c r="E180" i="10" s="1"/>
  <c r="C265" i="4"/>
  <c r="Q265" i="4" s="1"/>
  <c r="E162" i="10" s="1"/>
  <c r="Q260" i="4"/>
  <c r="E159" i="10" s="1"/>
  <c r="B515" i="4"/>
  <c r="B510" i="4"/>
  <c r="B505" i="4"/>
  <c r="B500" i="4"/>
  <c r="B495" i="4"/>
  <c r="B490" i="4"/>
  <c r="B485" i="4"/>
  <c r="B480" i="4"/>
  <c r="B475" i="4"/>
  <c r="B470" i="4"/>
  <c r="B465" i="4"/>
  <c r="B460" i="4"/>
  <c r="B455" i="4"/>
  <c r="B450" i="4"/>
  <c r="B445" i="4"/>
  <c r="B440" i="4"/>
  <c r="B435" i="4"/>
  <c r="B430" i="4"/>
  <c r="B425" i="4"/>
  <c r="B420" i="4"/>
  <c r="B415" i="4"/>
  <c r="B410" i="4"/>
  <c r="B405" i="4"/>
  <c r="B400" i="4"/>
  <c r="B395" i="4"/>
  <c r="B390" i="4"/>
  <c r="B385" i="4"/>
  <c r="B380" i="4"/>
  <c r="B345" i="4"/>
  <c r="B340" i="4"/>
  <c r="B335" i="4"/>
  <c r="B330" i="4"/>
  <c r="B285" i="4"/>
  <c r="B280" i="4"/>
  <c r="B275" i="4"/>
  <c r="B270" i="4"/>
  <c r="B265" i="4"/>
  <c r="B260" i="4"/>
  <c r="N4" i="1" l="1"/>
  <c r="C195" i="10"/>
  <c r="D67" i="13"/>
  <c r="D83" i="13"/>
  <c r="C243" i="10"/>
  <c r="C237" i="10"/>
  <c r="D81" i="13"/>
  <c r="C240" i="10"/>
  <c r="N67" i="1"/>
  <c r="N83" i="1"/>
  <c r="N81" i="1"/>
  <c r="N82" i="1"/>
  <c r="C320" i="4"/>
  <c r="C395" i="4"/>
  <c r="C390" i="4"/>
  <c r="C400" i="4"/>
  <c r="M59" i="1"/>
  <c r="O59" i="1" s="1"/>
  <c r="L59" i="1"/>
  <c r="J59" i="1"/>
  <c r="O58" i="1"/>
  <c r="L58" i="1"/>
  <c r="O57" i="1"/>
  <c r="L57" i="1"/>
  <c r="X31" i="12" l="1"/>
  <c r="H31" i="12"/>
  <c r="P31" i="12"/>
  <c r="X21" i="12"/>
  <c r="H21" i="12"/>
  <c r="P21" i="12"/>
  <c r="X11" i="12"/>
  <c r="P11" i="12"/>
  <c r="H11" i="12"/>
  <c r="O27" i="12"/>
  <c r="W27" i="12"/>
  <c r="G27" i="12"/>
  <c r="O17" i="12"/>
  <c r="W17" i="12"/>
  <c r="G17" i="12"/>
  <c r="W7" i="12"/>
  <c r="G7" i="12"/>
  <c r="O7" i="12"/>
  <c r="X32" i="12"/>
  <c r="P32" i="12"/>
  <c r="H32" i="12"/>
  <c r="X22" i="12"/>
  <c r="P22" i="12"/>
  <c r="H22" i="12"/>
  <c r="X12" i="12"/>
  <c r="P12" i="12"/>
  <c r="H12" i="12"/>
  <c r="X33" i="12"/>
  <c r="P33" i="12"/>
  <c r="H33" i="12"/>
  <c r="X23" i="12"/>
  <c r="P23" i="12"/>
  <c r="H23" i="12"/>
  <c r="X13" i="12"/>
  <c r="P13" i="12"/>
  <c r="H13" i="12"/>
  <c r="T24" i="12"/>
  <c r="L24" i="12"/>
  <c r="D24" i="12"/>
  <c r="T14" i="12"/>
  <c r="L14" i="12"/>
  <c r="D14" i="12"/>
  <c r="T4" i="12"/>
  <c r="D4" i="12"/>
  <c r="L4" i="12"/>
  <c r="C165" i="10"/>
  <c r="D57" i="13"/>
  <c r="C270" i="4"/>
  <c r="Q270" i="4" s="1"/>
  <c r="E165" i="10" s="1"/>
  <c r="D58" i="13"/>
  <c r="C168" i="10"/>
  <c r="C275" i="4"/>
  <c r="Q275" i="4" s="1"/>
  <c r="E168" i="10" s="1"/>
  <c r="C171" i="10"/>
  <c r="D59" i="13"/>
  <c r="C280" i="4"/>
  <c r="Q280" i="4" s="1"/>
  <c r="E171" i="10" s="1"/>
  <c r="N58" i="1"/>
  <c r="N57" i="1"/>
  <c r="N59" i="1"/>
  <c r="M61" i="1"/>
  <c r="O61" i="1" s="1"/>
  <c r="L61" i="1"/>
  <c r="J61" i="1"/>
  <c r="M60" i="1"/>
  <c r="O60" i="1" s="1"/>
  <c r="L60" i="1"/>
  <c r="J60" i="1"/>
  <c r="V27" i="12" l="1"/>
  <c r="F27" i="12"/>
  <c r="N27" i="12"/>
  <c r="V17" i="12"/>
  <c r="F17" i="12"/>
  <c r="N17" i="12"/>
  <c r="V7" i="12"/>
  <c r="N7" i="12"/>
  <c r="F7" i="12"/>
  <c r="V29" i="12"/>
  <c r="N29" i="12"/>
  <c r="V19" i="12"/>
  <c r="F19" i="12"/>
  <c r="F29" i="12"/>
  <c r="N19" i="12"/>
  <c r="V9" i="12"/>
  <c r="N9" i="12"/>
  <c r="F9" i="12"/>
  <c r="N28" i="12"/>
  <c r="V28" i="12"/>
  <c r="F28" i="12"/>
  <c r="N18" i="12"/>
  <c r="V18" i="12"/>
  <c r="F18" i="12"/>
  <c r="V8" i="12"/>
  <c r="F8" i="12"/>
  <c r="N8" i="12"/>
  <c r="C174" i="10"/>
  <c r="D60" i="13"/>
  <c r="C285" i="4"/>
  <c r="Q285" i="4" s="1"/>
  <c r="E174" i="10" s="1"/>
  <c r="D61" i="13"/>
  <c r="C177" i="10"/>
  <c r="C290" i="4"/>
  <c r="Q290" i="4" s="1"/>
  <c r="E177" i="10" s="1"/>
  <c r="N60" i="1"/>
  <c r="N61" i="1"/>
  <c r="M72" i="1"/>
  <c r="O72" i="1" s="1"/>
  <c r="D72" i="13" s="1"/>
  <c r="L72" i="1"/>
  <c r="J72" i="1"/>
  <c r="M71" i="1"/>
  <c r="O71" i="1" s="1"/>
  <c r="L71" i="1"/>
  <c r="J71" i="1"/>
  <c r="M70" i="1"/>
  <c r="O70" i="1" s="1"/>
  <c r="L70" i="1"/>
  <c r="J70" i="1"/>
  <c r="M69" i="1"/>
  <c r="O69" i="1" s="1"/>
  <c r="L69" i="1"/>
  <c r="J69" i="1"/>
  <c r="M68" i="1"/>
  <c r="O68" i="1" s="1"/>
  <c r="L68" i="1"/>
  <c r="J68" i="1"/>
  <c r="N30" i="12" l="1"/>
  <c r="V30" i="12"/>
  <c r="F30" i="12"/>
  <c r="N20" i="12"/>
  <c r="V20" i="12"/>
  <c r="F20" i="12"/>
  <c r="V10" i="12"/>
  <c r="F10" i="12"/>
  <c r="N10" i="12"/>
  <c r="V31" i="12"/>
  <c r="F31" i="12"/>
  <c r="N31" i="12"/>
  <c r="V21" i="12"/>
  <c r="F21" i="12"/>
  <c r="N21" i="12"/>
  <c r="V11" i="12"/>
  <c r="N11" i="12"/>
  <c r="F11" i="12"/>
  <c r="C201" i="10"/>
  <c r="D69" i="13"/>
  <c r="C207" i="10"/>
  <c r="D71" i="13"/>
  <c r="C198" i="10"/>
  <c r="D68" i="13"/>
  <c r="C204" i="10"/>
  <c r="D70" i="13"/>
  <c r="C210" i="10"/>
  <c r="C330" i="4"/>
  <c r="C325" i="4"/>
  <c r="C335" i="4"/>
  <c r="C345" i="4"/>
  <c r="C340" i="4"/>
  <c r="N70" i="1"/>
  <c r="N68" i="1"/>
  <c r="N71" i="1"/>
  <c r="N72" i="1"/>
  <c r="N69" i="1"/>
  <c r="M78" i="1"/>
  <c r="O78" i="1" s="1"/>
  <c r="L78" i="1"/>
  <c r="J78" i="1"/>
  <c r="M77" i="1"/>
  <c r="O77" i="1" s="1"/>
  <c r="C225" i="10" s="1"/>
  <c r="L77" i="1"/>
  <c r="J77" i="1"/>
  <c r="M76" i="1"/>
  <c r="O76" i="1" s="1"/>
  <c r="L76" i="1"/>
  <c r="J76" i="1"/>
  <c r="M75" i="1"/>
  <c r="O75" i="1" s="1"/>
  <c r="L75" i="1"/>
  <c r="J75" i="1"/>
  <c r="M74" i="1"/>
  <c r="O74" i="1" s="1"/>
  <c r="L74" i="1"/>
  <c r="J74" i="1"/>
  <c r="M73" i="1"/>
  <c r="O73" i="1" s="1"/>
  <c r="L73" i="1"/>
  <c r="J73" i="1"/>
  <c r="M80" i="1"/>
  <c r="O80" i="1" s="1"/>
  <c r="L80" i="1"/>
  <c r="J80" i="1"/>
  <c r="M79" i="1"/>
  <c r="O79" i="1" s="1"/>
  <c r="L79" i="1"/>
  <c r="J79" i="1"/>
  <c r="W28" i="12" l="1"/>
  <c r="O28" i="12"/>
  <c r="W18" i="12"/>
  <c r="G18" i="12"/>
  <c r="G28" i="12"/>
  <c r="O18" i="12"/>
  <c r="W8" i="12"/>
  <c r="O8" i="12"/>
  <c r="G8" i="12"/>
  <c r="O29" i="12"/>
  <c r="W29" i="12"/>
  <c r="G29" i="12"/>
  <c r="O19" i="12"/>
  <c r="W19" i="12"/>
  <c r="G19" i="12"/>
  <c r="W9" i="12"/>
  <c r="G9" i="12"/>
  <c r="O9" i="12"/>
  <c r="W32" i="12"/>
  <c r="O32" i="12"/>
  <c r="G32" i="12"/>
  <c r="W22" i="12"/>
  <c r="O22" i="12"/>
  <c r="G22" i="12"/>
  <c r="W12" i="12"/>
  <c r="O12" i="12"/>
  <c r="G12" i="12"/>
  <c r="W31" i="12"/>
  <c r="O31" i="12"/>
  <c r="G31" i="12"/>
  <c r="W21" i="12"/>
  <c r="O21" i="12"/>
  <c r="G21" i="12"/>
  <c r="W11" i="12"/>
  <c r="O11" i="12"/>
  <c r="G11" i="12"/>
  <c r="O30" i="12"/>
  <c r="W20" i="12"/>
  <c r="G20" i="12"/>
  <c r="W30" i="12"/>
  <c r="G30" i="12"/>
  <c r="O20" i="12"/>
  <c r="W10" i="12"/>
  <c r="G10" i="12"/>
  <c r="O10" i="12"/>
  <c r="D80" i="13"/>
  <c r="C234" i="10"/>
  <c r="C222" i="10"/>
  <c r="D76" i="13"/>
  <c r="D79" i="13"/>
  <c r="C231" i="10"/>
  <c r="C213" i="10"/>
  <c r="D73" i="13"/>
  <c r="C219" i="10"/>
  <c r="D75" i="13"/>
  <c r="D74" i="13"/>
  <c r="C216" i="10"/>
  <c r="C228" i="10"/>
  <c r="D78" i="13"/>
  <c r="D77" i="13"/>
  <c r="N80" i="1"/>
  <c r="C385" i="4"/>
  <c r="C360" i="4"/>
  <c r="C380" i="4"/>
  <c r="C355" i="4"/>
  <c r="C350" i="4"/>
  <c r="C365" i="4"/>
  <c r="C370" i="4"/>
  <c r="C375" i="4"/>
  <c r="N74" i="1"/>
  <c r="N79" i="1"/>
  <c r="N73" i="1"/>
  <c r="N78" i="1"/>
  <c r="N77" i="1"/>
  <c r="N76" i="1"/>
  <c r="N75" i="1"/>
  <c r="L87" i="1"/>
  <c r="N87" i="1" s="1"/>
  <c r="M86" i="1"/>
  <c r="O86" i="1" s="1"/>
  <c r="L86" i="1"/>
  <c r="N86" i="1" s="1"/>
  <c r="M85" i="1"/>
  <c r="O85" i="1" s="1"/>
  <c r="L85" i="1"/>
  <c r="M84" i="1"/>
  <c r="O84" i="1" s="1"/>
  <c r="L84" i="1"/>
  <c r="X27" i="12" l="1"/>
  <c r="H27" i="12"/>
  <c r="P27" i="12"/>
  <c r="X17" i="12"/>
  <c r="H17" i="12"/>
  <c r="P17" i="12"/>
  <c r="X7" i="12"/>
  <c r="P7" i="12"/>
  <c r="H7" i="12"/>
  <c r="P28" i="12"/>
  <c r="X28" i="12"/>
  <c r="H28" i="12"/>
  <c r="P18" i="12"/>
  <c r="X18" i="12"/>
  <c r="H18" i="12"/>
  <c r="X8" i="12"/>
  <c r="H8" i="12"/>
  <c r="P8" i="12"/>
  <c r="Y26" i="12"/>
  <c r="Q26" i="12"/>
  <c r="I26" i="12"/>
  <c r="Y16" i="12"/>
  <c r="Q16" i="12"/>
  <c r="I16" i="12"/>
  <c r="Y6" i="12"/>
  <c r="Q6" i="12"/>
  <c r="I6" i="12"/>
  <c r="Y27" i="12"/>
  <c r="Q27" i="12"/>
  <c r="I27" i="12"/>
  <c r="Y17" i="12"/>
  <c r="Q17" i="12"/>
  <c r="I17" i="12"/>
  <c r="Y7" i="12"/>
  <c r="Q7" i="12"/>
  <c r="I7" i="12"/>
  <c r="X29" i="12"/>
  <c r="P29" i="12"/>
  <c r="H29" i="12"/>
  <c r="X19" i="12"/>
  <c r="P19" i="12"/>
  <c r="H19" i="12"/>
  <c r="X9" i="12"/>
  <c r="P9" i="12"/>
  <c r="H9" i="12"/>
  <c r="X30" i="12"/>
  <c r="P30" i="12"/>
  <c r="H30" i="12"/>
  <c r="X20" i="12"/>
  <c r="P20" i="12"/>
  <c r="H20" i="12"/>
  <c r="X10" i="12"/>
  <c r="P10" i="12"/>
  <c r="H10" i="12"/>
  <c r="X25" i="12"/>
  <c r="P25" i="12"/>
  <c r="H25" i="12"/>
  <c r="X15" i="12"/>
  <c r="P15" i="12"/>
  <c r="H15" i="12"/>
  <c r="X5" i="12"/>
  <c r="P5" i="12"/>
  <c r="H5" i="12"/>
  <c r="X26" i="12"/>
  <c r="P26" i="12"/>
  <c r="H26" i="12"/>
  <c r="X16" i="12"/>
  <c r="P16" i="12"/>
  <c r="H16" i="12"/>
  <c r="X6" i="12"/>
  <c r="P6" i="12"/>
  <c r="H6" i="12"/>
  <c r="W33" i="12"/>
  <c r="O33" i="12"/>
  <c r="G33" i="12"/>
  <c r="W23" i="12"/>
  <c r="O23" i="12"/>
  <c r="G23" i="12"/>
  <c r="W13" i="12"/>
  <c r="O13" i="12"/>
  <c r="G13" i="12"/>
  <c r="X24" i="12"/>
  <c r="P24" i="12"/>
  <c r="H24" i="12"/>
  <c r="X14" i="12"/>
  <c r="P14" i="12"/>
  <c r="H14" i="12"/>
  <c r="X4" i="12"/>
  <c r="H4" i="12"/>
  <c r="P4" i="12"/>
  <c r="D84" i="13"/>
  <c r="C246" i="10"/>
  <c r="D85" i="13"/>
  <c r="C249" i="10"/>
  <c r="D86" i="13"/>
  <c r="C252" i="10"/>
  <c r="C405" i="4"/>
  <c r="C415" i="4"/>
  <c r="N85" i="1"/>
  <c r="C410" i="4"/>
  <c r="N84" i="1"/>
  <c r="M91" i="1"/>
  <c r="O91" i="1" s="1"/>
  <c r="L91" i="1"/>
  <c r="J91" i="1"/>
  <c r="M90" i="1"/>
  <c r="O90" i="1" s="1"/>
  <c r="L90" i="1"/>
  <c r="J90" i="1"/>
  <c r="M89" i="1"/>
  <c r="O89" i="1" s="1"/>
  <c r="L89" i="1"/>
  <c r="J89" i="1"/>
  <c r="M88" i="1"/>
  <c r="O88" i="1" s="1"/>
  <c r="L88" i="1"/>
  <c r="J88" i="1"/>
  <c r="Q24" i="12" l="1"/>
  <c r="Y24" i="12"/>
  <c r="I24" i="12"/>
  <c r="Q14" i="12"/>
  <c r="Y14" i="12"/>
  <c r="I14" i="12"/>
  <c r="Y4" i="12"/>
  <c r="Q4" i="12"/>
  <c r="I4" i="12"/>
  <c r="Y25" i="12"/>
  <c r="Q25" i="12"/>
  <c r="I25" i="12"/>
  <c r="Y15" i="12"/>
  <c r="Q15" i="12"/>
  <c r="I15" i="12"/>
  <c r="Y5" i="12"/>
  <c r="Q5" i="12"/>
  <c r="I5" i="12"/>
  <c r="D89" i="13"/>
  <c r="C261" i="10"/>
  <c r="D91" i="13"/>
  <c r="C267" i="10"/>
  <c r="C258" i="10"/>
  <c r="D88" i="13"/>
  <c r="C264" i="10"/>
  <c r="D90" i="13"/>
  <c r="N91" i="1"/>
  <c r="C430" i="4"/>
  <c r="C425" i="4"/>
  <c r="N90" i="1"/>
  <c r="C440" i="4"/>
  <c r="C435" i="4"/>
  <c r="N89" i="1"/>
  <c r="N88" i="1"/>
  <c r="M96" i="1"/>
  <c r="O96" i="1" s="1"/>
  <c r="L96" i="1"/>
  <c r="J96" i="1"/>
  <c r="M95" i="1"/>
  <c r="O95" i="1" s="1"/>
  <c r="L95" i="1"/>
  <c r="J95" i="1"/>
  <c r="M94" i="1"/>
  <c r="O94" i="1" s="1"/>
  <c r="L94" i="1"/>
  <c r="J94" i="1"/>
  <c r="M93" i="1"/>
  <c r="O93" i="1" s="1"/>
  <c r="L93" i="1"/>
  <c r="J93" i="1"/>
  <c r="M92" i="1"/>
  <c r="O92" i="1" s="1"/>
  <c r="L92" i="1"/>
  <c r="J92" i="1"/>
  <c r="Y29" i="12" l="1"/>
  <c r="Q29" i="12"/>
  <c r="I29" i="12"/>
  <c r="Y19" i="12"/>
  <c r="Q19" i="12"/>
  <c r="I19" i="12"/>
  <c r="Y9" i="12"/>
  <c r="Q9" i="12"/>
  <c r="I9" i="12"/>
  <c r="Y31" i="12"/>
  <c r="Q31" i="12"/>
  <c r="I31" i="12"/>
  <c r="Y21" i="12"/>
  <c r="Q21" i="12"/>
  <c r="I21" i="12"/>
  <c r="Y11" i="12"/>
  <c r="Q11" i="12"/>
  <c r="I11" i="12"/>
  <c r="Y28" i="12"/>
  <c r="Q28" i="12"/>
  <c r="I28" i="12"/>
  <c r="Y18" i="12"/>
  <c r="Q18" i="12"/>
  <c r="I18" i="12"/>
  <c r="Y8" i="12"/>
  <c r="Q8" i="12"/>
  <c r="I8" i="12"/>
  <c r="Y30" i="12"/>
  <c r="Q30" i="12"/>
  <c r="I30" i="12"/>
  <c r="Y20" i="12"/>
  <c r="Q20" i="12"/>
  <c r="I20" i="12"/>
  <c r="Y10" i="12"/>
  <c r="Q10" i="12"/>
  <c r="I10" i="12"/>
  <c r="D93" i="13"/>
  <c r="C273" i="10"/>
  <c r="D95" i="13"/>
  <c r="C279" i="10"/>
  <c r="C270" i="10"/>
  <c r="D92" i="13"/>
  <c r="C276" i="10"/>
  <c r="D94" i="13"/>
  <c r="C282" i="10"/>
  <c r="D96" i="13"/>
  <c r="C455" i="4"/>
  <c r="C450" i="4"/>
  <c r="C445" i="4"/>
  <c r="N95" i="1"/>
  <c r="C465" i="4"/>
  <c r="N94" i="1"/>
  <c r="C460" i="4"/>
  <c r="N93" i="1"/>
  <c r="N92" i="1"/>
  <c r="N96" i="1"/>
  <c r="M106" i="1"/>
  <c r="O106" i="1" s="1"/>
  <c r="L106" i="1"/>
  <c r="J106" i="1"/>
  <c r="M105" i="1"/>
  <c r="O105" i="1" s="1"/>
  <c r="L105" i="1"/>
  <c r="J105" i="1"/>
  <c r="M104" i="1"/>
  <c r="O104" i="1" s="1"/>
  <c r="L104" i="1"/>
  <c r="J104" i="1"/>
  <c r="M103" i="1"/>
  <c r="O103" i="1" s="1"/>
  <c r="L103" i="1"/>
  <c r="J103" i="1"/>
  <c r="M102" i="1"/>
  <c r="O102" i="1" s="1"/>
  <c r="L102" i="1"/>
  <c r="J102" i="1"/>
  <c r="M101" i="1"/>
  <c r="O101" i="1" s="1"/>
  <c r="L101" i="1"/>
  <c r="J101" i="1"/>
  <c r="M100" i="1"/>
  <c r="O100" i="1" s="1"/>
  <c r="L100" i="1"/>
  <c r="J100" i="1"/>
  <c r="M99" i="1"/>
  <c r="O99" i="1" s="1"/>
  <c r="L99" i="1"/>
  <c r="J99" i="1"/>
  <c r="M98" i="1"/>
  <c r="O98" i="1" s="1"/>
  <c r="L98" i="1"/>
  <c r="J98" i="1"/>
  <c r="M97" i="1"/>
  <c r="O97" i="1" s="1"/>
  <c r="L97" i="1"/>
  <c r="J97" i="1"/>
  <c r="Z26" i="12" l="1"/>
  <c r="R26" i="12"/>
  <c r="J26" i="12"/>
  <c r="Z16" i="12"/>
  <c r="R16" i="12"/>
  <c r="J16" i="12"/>
  <c r="Z6" i="12"/>
  <c r="R6" i="12"/>
  <c r="J6" i="12"/>
  <c r="Y33" i="12"/>
  <c r="Q33" i="12"/>
  <c r="I33" i="12"/>
  <c r="Y23" i="12"/>
  <c r="Q23" i="12"/>
  <c r="I23" i="12"/>
  <c r="Y13" i="12"/>
  <c r="Q13" i="12"/>
  <c r="I13" i="12"/>
  <c r="Z24" i="12"/>
  <c r="R24" i="12"/>
  <c r="J24" i="12"/>
  <c r="Z14" i="12"/>
  <c r="R14" i="12"/>
  <c r="J14" i="12"/>
  <c r="Z4" i="12"/>
  <c r="R4" i="12"/>
  <c r="J4" i="12"/>
  <c r="Z25" i="12"/>
  <c r="R25" i="12"/>
  <c r="J25" i="12"/>
  <c r="Z15" i="12"/>
  <c r="R15" i="12"/>
  <c r="J15" i="12"/>
  <c r="Z5" i="12"/>
  <c r="R5" i="12"/>
  <c r="J5" i="12"/>
  <c r="Y32" i="12"/>
  <c r="Q32" i="12"/>
  <c r="I32" i="12"/>
  <c r="Y22" i="12"/>
  <c r="Q22" i="12"/>
  <c r="I22" i="12"/>
  <c r="Y12" i="12"/>
  <c r="Q12" i="12"/>
  <c r="I12" i="12"/>
  <c r="D97" i="13"/>
  <c r="C285" i="10"/>
  <c r="D99" i="13"/>
  <c r="C291" i="10"/>
  <c r="D101" i="13"/>
  <c r="C297" i="10"/>
  <c r="D103" i="13"/>
  <c r="C303" i="10"/>
  <c r="D105" i="13"/>
  <c r="C309" i="10"/>
  <c r="C288" i="10"/>
  <c r="D98" i="13"/>
  <c r="C294" i="10"/>
  <c r="D100" i="13"/>
  <c r="C300" i="10"/>
  <c r="D102" i="13"/>
  <c r="C306" i="10"/>
  <c r="D104" i="13"/>
  <c r="C312" i="10"/>
  <c r="D106" i="13"/>
  <c r="C495" i="4"/>
  <c r="C490" i="4"/>
  <c r="N104" i="1"/>
  <c r="C505" i="4"/>
  <c r="C480" i="4"/>
  <c r="C500" i="4"/>
  <c r="C475" i="4"/>
  <c r="C515" i="4"/>
  <c r="C470" i="4"/>
  <c r="N100" i="1"/>
  <c r="C510" i="4"/>
  <c r="C485" i="4"/>
  <c r="N103" i="1"/>
  <c r="N99" i="1"/>
  <c r="N105" i="1"/>
  <c r="N97" i="1"/>
  <c r="N102" i="1"/>
  <c r="N98" i="1"/>
  <c r="N106" i="1"/>
  <c r="N101" i="1"/>
  <c r="Z28" i="12" l="1"/>
  <c r="R28" i="12"/>
  <c r="J28" i="12"/>
  <c r="Z18" i="12"/>
  <c r="R18" i="12"/>
  <c r="J18" i="12"/>
  <c r="Z8" i="12"/>
  <c r="R8" i="12"/>
  <c r="J8" i="12"/>
  <c r="AA26" i="12"/>
  <c r="S26" i="12"/>
  <c r="K26" i="12"/>
  <c r="AA16" i="12"/>
  <c r="S16" i="12"/>
  <c r="K16" i="12"/>
  <c r="AA6" i="12"/>
  <c r="S6" i="12"/>
  <c r="K6" i="12"/>
  <c r="Z32" i="12"/>
  <c r="R32" i="12"/>
  <c r="J32" i="12"/>
  <c r="Z22" i="12"/>
  <c r="R22" i="12"/>
  <c r="J22" i="12"/>
  <c r="Z12" i="12"/>
  <c r="R12" i="12"/>
  <c r="J12" i="12"/>
  <c r="Z27" i="12"/>
  <c r="R27" i="12"/>
  <c r="J27" i="12"/>
  <c r="Z17" i="12"/>
  <c r="R17" i="12"/>
  <c r="J17" i="12"/>
  <c r="Z7" i="12"/>
  <c r="R7" i="12"/>
  <c r="J7" i="12"/>
  <c r="Z29" i="12"/>
  <c r="R29" i="12"/>
  <c r="J29" i="12"/>
  <c r="Z19" i="12"/>
  <c r="R19" i="12"/>
  <c r="J19" i="12"/>
  <c r="Z9" i="12"/>
  <c r="R9" i="12"/>
  <c r="J9" i="12"/>
  <c r="Z31" i="12"/>
  <c r="R31" i="12"/>
  <c r="J31" i="12"/>
  <c r="Z21" i="12"/>
  <c r="R21" i="12"/>
  <c r="J21" i="12"/>
  <c r="Z11" i="12"/>
  <c r="R11" i="12"/>
  <c r="J11" i="12"/>
  <c r="AA25" i="12"/>
  <c r="S25" i="12"/>
  <c r="K25" i="12"/>
  <c r="AA15" i="12"/>
  <c r="S15" i="12"/>
  <c r="K15" i="12"/>
  <c r="AA5" i="12"/>
  <c r="S5" i="12"/>
  <c r="K5" i="12"/>
  <c r="Z33" i="12"/>
  <c r="R33" i="12"/>
  <c r="J33" i="12"/>
  <c r="Z23" i="12"/>
  <c r="R23" i="12"/>
  <c r="J23" i="12"/>
  <c r="Z13" i="12"/>
  <c r="R13" i="12"/>
  <c r="J13" i="12"/>
  <c r="Z30" i="12"/>
  <c r="R30" i="12"/>
  <c r="J30" i="12"/>
  <c r="Z20" i="12"/>
  <c r="R20" i="12"/>
  <c r="J20" i="12"/>
  <c r="Z10" i="12"/>
  <c r="R10" i="12"/>
  <c r="J10" i="12"/>
  <c r="AA24" i="12"/>
  <c r="S24" i="12"/>
  <c r="K24" i="12"/>
  <c r="AA14" i="12"/>
  <c r="S14" i="12"/>
  <c r="K14" i="12"/>
  <c r="AA4" i="12"/>
  <c r="S4" i="12"/>
  <c r="O405" i="4" l="1"/>
  <c r="P405" i="4" s="1"/>
  <c r="N405" i="4"/>
  <c r="F84" i="13" s="1"/>
  <c r="L405" i="4"/>
  <c r="E84" i="13" s="1"/>
  <c r="D246" i="10" l="1"/>
  <c r="H84" i="13"/>
  <c r="O390" i="4" l="1"/>
  <c r="P390" i="4" s="1"/>
  <c r="N390" i="4"/>
  <c r="F81" i="13" s="1"/>
  <c r="L390" i="4"/>
  <c r="E81" i="13" s="1"/>
  <c r="O395" i="4"/>
  <c r="P395" i="4" s="1"/>
  <c r="N395" i="4"/>
  <c r="F82" i="13" s="1"/>
  <c r="L395" i="4"/>
  <c r="E82" i="13" s="1"/>
  <c r="O400" i="4"/>
  <c r="P400" i="4" s="1"/>
  <c r="N400" i="4"/>
  <c r="F83" i="13" s="1"/>
  <c r="L400" i="4"/>
  <c r="E83" i="13" s="1"/>
  <c r="O410" i="4"/>
  <c r="P410" i="4" s="1"/>
  <c r="N410" i="4"/>
  <c r="F85" i="13" s="1"/>
  <c r="L410" i="4"/>
  <c r="E85" i="13" s="1"/>
  <c r="O415" i="4"/>
  <c r="P415" i="4" s="1"/>
  <c r="N415" i="4"/>
  <c r="F86" i="13" s="1"/>
  <c r="L415" i="4"/>
  <c r="E86" i="13" s="1"/>
  <c r="O420" i="4"/>
  <c r="P420" i="4" s="1"/>
  <c r="N420" i="4"/>
  <c r="F87" i="13" s="1"/>
  <c r="L420" i="4"/>
  <c r="E87" i="13" s="1"/>
  <c r="O425" i="4"/>
  <c r="P425" i="4" s="1"/>
  <c r="N425" i="4"/>
  <c r="F88" i="13" s="1"/>
  <c r="L425" i="4"/>
  <c r="E88" i="13" s="1"/>
  <c r="O430" i="4"/>
  <c r="P430" i="4" s="1"/>
  <c r="N430" i="4"/>
  <c r="F89" i="13" s="1"/>
  <c r="L430" i="4"/>
  <c r="E89" i="13" s="1"/>
  <c r="O435" i="4"/>
  <c r="P435" i="4" s="1"/>
  <c r="N435" i="4"/>
  <c r="F90" i="13" s="1"/>
  <c r="L435" i="4"/>
  <c r="E90" i="13" s="1"/>
  <c r="O440" i="4"/>
  <c r="P440" i="4" s="1"/>
  <c r="N440" i="4"/>
  <c r="F91" i="13" s="1"/>
  <c r="L440" i="4"/>
  <c r="E91" i="13" s="1"/>
  <c r="O445" i="4"/>
  <c r="P445" i="4" s="1"/>
  <c r="N445" i="4"/>
  <c r="F92" i="13" s="1"/>
  <c r="L445" i="4"/>
  <c r="E92" i="13" s="1"/>
  <c r="O450" i="4"/>
  <c r="P450" i="4" s="1"/>
  <c r="N450" i="4"/>
  <c r="F93" i="13" s="1"/>
  <c r="L450" i="4"/>
  <c r="E93" i="13" s="1"/>
  <c r="O455" i="4"/>
  <c r="P455" i="4" s="1"/>
  <c r="N455" i="4"/>
  <c r="F94" i="13" s="1"/>
  <c r="L455" i="4"/>
  <c r="E94" i="13" s="1"/>
  <c r="O460" i="4"/>
  <c r="P460" i="4" s="1"/>
  <c r="N460" i="4"/>
  <c r="F95" i="13" s="1"/>
  <c r="L460" i="4"/>
  <c r="E95" i="13" s="1"/>
  <c r="O465" i="4"/>
  <c r="P465" i="4" s="1"/>
  <c r="N465" i="4"/>
  <c r="F96" i="13" s="1"/>
  <c r="L465" i="4"/>
  <c r="E96" i="13" s="1"/>
  <c r="O470" i="4"/>
  <c r="P470" i="4" s="1"/>
  <c r="N470" i="4"/>
  <c r="F97" i="13" s="1"/>
  <c r="L470" i="4"/>
  <c r="E97" i="13" s="1"/>
  <c r="O475" i="4"/>
  <c r="P475" i="4" s="1"/>
  <c r="N475" i="4"/>
  <c r="F98" i="13" s="1"/>
  <c r="L475" i="4"/>
  <c r="E98" i="13" s="1"/>
  <c r="O480" i="4"/>
  <c r="P480" i="4" s="1"/>
  <c r="N480" i="4"/>
  <c r="F99" i="13" s="1"/>
  <c r="L480" i="4"/>
  <c r="E99" i="13" s="1"/>
  <c r="O485" i="4"/>
  <c r="P485" i="4" s="1"/>
  <c r="N485" i="4"/>
  <c r="F100" i="13" s="1"/>
  <c r="L485" i="4"/>
  <c r="E100" i="13" s="1"/>
  <c r="O490" i="4"/>
  <c r="P490" i="4" s="1"/>
  <c r="N490" i="4"/>
  <c r="F101" i="13" s="1"/>
  <c r="L490" i="4"/>
  <c r="E101" i="13" s="1"/>
  <c r="O495" i="4"/>
  <c r="P495" i="4" s="1"/>
  <c r="N495" i="4"/>
  <c r="F102" i="13" s="1"/>
  <c r="L495" i="4"/>
  <c r="E102" i="13" s="1"/>
  <c r="O500" i="4"/>
  <c r="P500" i="4" s="1"/>
  <c r="N500" i="4"/>
  <c r="F103" i="13" s="1"/>
  <c r="L500" i="4"/>
  <c r="E103" i="13" s="1"/>
  <c r="O505" i="4"/>
  <c r="P505" i="4" s="1"/>
  <c r="N505" i="4"/>
  <c r="F104" i="13" s="1"/>
  <c r="L505" i="4"/>
  <c r="E104" i="13" s="1"/>
  <c r="O510" i="4"/>
  <c r="P510" i="4" s="1"/>
  <c r="N510" i="4"/>
  <c r="F105" i="13" s="1"/>
  <c r="L510" i="4"/>
  <c r="E105" i="13" s="1"/>
  <c r="O515" i="4"/>
  <c r="P515" i="4" s="1"/>
  <c r="N515" i="4"/>
  <c r="F106" i="13" s="1"/>
  <c r="L515" i="4"/>
  <c r="E106" i="13" s="1"/>
  <c r="O385" i="4"/>
  <c r="P385" i="4" s="1"/>
  <c r="N385" i="4"/>
  <c r="F80" i="13" s="1"/>
  <c r="L385" i="4"/>
  <c r="E80" i="13" s="1"/>
  <c r="O380" i="4"/>
  <c r="P380" i="4" s="1"/>
  <c r="N380" i="4"/>
  <c r="F79" i="13" s="1"/>
  <c r="L380" i="4"/>
  <c r="E79" i="13" s="1"/>
  <c r="O375" i="4"/>
  <c r="P375" i="4" s="1"/>
  <c r="N375" i="4"/>
  <c r="F78" i="13" s="1"/>
  <c r="L375" i="4"/>
  <c r="E78" i="13" s="1"/>
  <c r="O370" i="4"/>
  <c r="P370" i="4" s="1"/>
  <c r="N370" i="4"/>
  <c r="F77" i="13" s="1"/>
  <c r="L370" i="4"/>
  <c r="O365" i="4"/>
  <c r="P365" i="4" s="1"/>
  <c r="N365" i="4"/>
  <c r="F76" i="13" s="1"/>
  <c r="L365" i="4"/>
  <c r="E76" i="13" s="1"/>
  <c r="O360" i="4"/>
  <c r="P360" i="4" s="1"/>
  <c r="N360" i="4"/>
  <c r="F75" i="13" s="1"/>
  <c r="L360" i="4"/>
  <c r="E75" i="13" s="1"/>
  <c r="O355" i="4"/>
  <c r="P355" i="4" s="1"/>
  <c r="N355" i="4"/>
  <c r="F74" i="13" s="1"/>
  <c r="L355" i="4"/>
  <c r="E74" i="13" s="1"/>
  <c r="O350" i="4"/>
  <c r="P350" i="4" s="1"/>
  <c r="N350" i="4"/>
  <c r="F73" i="13" s="1"/>
  <c r="L350" i="4"/>
  <c r="E73" i="13" s="1"/>
  <c r="O345" i="4"/>
  <c r="P345" i="4" s="1"/>
  <c r="N345" i="4"/>
  <c r="F72" i="13" s="1"/>
  <c r="L345" i="4"/>
  <c r="E72" i="13" s="1"/>
  <c r="O340" i="4"/>
  <c r="P340" i="4" s="1"/>
  <c r="N340" i="4"/>
  <c r="F71" i="13" s="1"/>
  <c r="L340" i="4"/>
  <c r="E71" i="13" s="1"/>
  <c r="O335" i="4"/>
  <c r="P335" i="4" s="1"/>
  <c r="N335" i="4"/>
  <c r="F70" i="13" s="1"/>
  <c r="L335" i="4"/>
  <c r="E70" i="13" s="1"/>
  <c r="O330" i="4"/>
  <c r="P330" i="4" s="1"/>
  <c r="N330" i="4"/>
  <c r="F69" i="13" s="1"/>
  <c r="L330" i="4"/>
  <c r="E69" i="13" s="1"/>
  <c r="O325" i="4"/>
  <c r="P325" i="4" s="1"/>
  <c r="N325" i="4"/>
  <c r="F68" i="13" s="1"/>
  <c r="L325" i="4"/>
  <c r="E68" i="13" s="1"/>
  <c r="H69" i="13" l="1"/>
  <c r="D201" i="10"/>
  <c r="H71" i="13"/>
  <c r="D207" i="10"/>
  <c r="D213" i="10"/>
  <c r="H73" i="13"/>
  <c r="D219" i="10"/>
  <c r="H75" i="13"/>
  <c r="D225" i="10"/>
  <c r="H77" i="13"/>
  <c r="H97" i="13"/>
  <c r="D285" i="10"/>
  <c r="D279" i="10"/>
  <c r="H95" i="13"/>
  <c r="H85" i="13"/>
  <c r="D249" i="10"/>
  <c r="H68" i="13"/>
  <c r="D198" i="10"/>
  <c r="H70" i="13"/>
  <c r="D204" i="10"/>
  <c r="D210" i="10"/>
  <c r="H72" i="13"/>
  <c r="H74" i="13"/>
  <c r="D216" i="10"/>
  <c r="H76" i="13"/>
  <c r="D222" i="10"/>
  <c r="H78" i="13"/>
  <c r="D228" i="10"/>
  <c r="D234" i="10"/>
  <c r="H80" i="13"/>
  <c r="D312" i="10"/>
  <c r="H106" i="13"/>
  <c r="H104" i="13"/>
  <c r="D306" i="10"/>
  <c r="D288" i="10"/>
  <c r="H98" i="13"/>
  <c r="H105" i="13"/>
  <c r="D309" i="10"/>
  <c r="H103" i="13"/>
  <c r="D303" i="10"/>
  <c r="D300" i="10"/>
  <c r="H102" i="13"/>
  <c r="H101" i="13"/>
  <c r="D297" i="10"/>
  <c r="H100" i="13"/>
  <c r="D294" i="10"/>
  <c r="H99" i="13"/>
  <c r="D291" i="10"/>
  <c r="H96" i="13"/>
  <c r="D282" i="10"/>
  <c r="H94" i="13"/>
  <c r="D276" i="10"/>
  <c r="H93" i="13"/>
  <c r="D273" i="10"/>
  <c r="H92" i="13"/>
  <c r="D270" i="10"/>
  <c r="H91" i="13"/>
  <c r="D267" i="10"/>
  <c r="H90" i="13"/>
  <c r="D264" i="10"/>
  <c r="H89" i="13"/>
  <c r="D261" i="10"/>
  <c r="H88" i="13"/>
  <c r="D258" i="10"/>
  <c r="H87" i="13"/>
  <c r="D255" i="10"/>
  <c r="H86" i="13"/>
  <c r="D252" i="10"/>
  <c r="H83" i="13"/>
  <c r="D243" i="10"/>
  <c r="D237" i="10"/>
  <c r="H81" i="13"/>
  <c r="H82" i="13"/>
  <c r="D240" i="10"/>
  <c r="D231" i="10"/>
  <c r="H79" i="13"/>
  <c r="Q405" i="4"/>
  <c r="E246" i="10" s="1"/>
  <c r="Q515" i="4"/>
  <c r="E312" i="10" s="1"/>
  <c r="Q510" i="4"/>
  <c r="E309" i="10" s="1"/>
  <c r="Q505" i="4"/>
  <c r="E306" i="10" s="1"/>
  <c r="Q500" i="4"/>
  <c r="E303" i="10" s="1"/>
  <c r="Q495" i="4"/>
  <c r="E300" i="10" s="1"/>
  <c r="Q490" i="4"/>
  <c r="E297" i="10" s="1"/>
  <c r="Q485" i="4"/>
  <c r="E294" i="10" s="1"/>
  <c r="Q480" i="4"/>
  <c r="E291" i="10" s="1"/>
  <c r="Q475" i="4"/>
  <c r="E288" i="10" s="1"/>
  <c r="Q470" i="4"/>
  <c r="E285" i="10" s="1"/>
  <c r="Q465" i="4"/>
  <c r="E282" i="10" s="1"/>
  <c r="Q460" i="4"/>
  <c r="E279" i="10" s="1"/>
  <c r="Q455" i="4"/>
  <c r="E276" i="10" s="1"/>
  <c r="Q450" i="4"/>
  <c r="E273" i="10" s="1"/>
  <c r="Q445" i="4"/>
  <c r="E270" i="10" s="1"/>
  <c r="Q440" i="4"/>
  <c r="E267" i="10" s="1"/>
  <c r="Q435" i="4"/>
  <c r="E264" i="10" s="1"/>
  <c r="Q430" i="4"/>
  <c r="E261" i="10" s="1"/>
  <c r="Q425" i="4"/>
  <c r="E258" i="10" s="1"/>
  <c r="Q420" i="4"/>
  <c r="E255" i="10" s="1"/>
  <c r="Q415" i="4"/>
  <c r="E252" i="10" s="1"/>
  <c r="Q410" i="4"/>
  <c r="E249" i="10" s="1"/>
  <c r="Q400" i="4"/>
  <c r="E243" i="10" s="1"/>
  <c r="Q395" i="4"/>
  <c r="E240" i="10" s="1"/>
  <c r="Q390" i="4"/>
  <c r="E237" i="10" s="1"/>
  <c r="Q385" i="4"/>
  <c r="E234" i="10" s="1"/>
  <c r="Q380" i="4"/>
  <c r="E231" i="10" s="1"/>
  <c r="Q375" i="4"/>
  <c r="E228" i="10" s="1"/>
  <c r="Q370" i="4"/>
  <c r="E225" i="10" s="1"/>
  <c r="Q365" i="4"/>
  <c r="E222" i="10" s="1"/>
  <c r="Q360" i="4"/>
  <c r="E219" i="10" s="1"/>
  <c r="Q355" i="4"/>
  <c r="E216" i="10" s="1"/>
  <c r="Q350" i="4"/>
  <c r="E213" i="10" s="1"/>
  <c r="B5" i="4" l="1"/>
  <c r="A6" i="10"/>
  <c r="A5" i="4"/>
  <c r="O5" i="4"/>
  <c r="P5" i="4" s="1"/>
  <c r="D6" i="10" s="1"/>
  <c r="O320" i="4"/>
  <c r="P320" i="4" s="1"/>
  <c r="N320" i="4"/>
  <c r="F67" i="13" s="1"/>
  <c r="N5" i="4"/>
  <c r="F4" i="13" s="1"/>
  <c r="C4" i="13"/>
  <c r="B4" i="13"/>
  <c r="L5" i="4"/>
  <c r="E4" i="13" s="1"/>
  <c r="L320" i="4"/>
  <c r="B6" i="10"/>
  <c r="C3" i="10"/>
  <c r="H5" i="8"/>
  <c r="J5" i="8" s="1"/>
  <c r="K5" i="8" s="1"/>
  <c r="L5" i="8" s="1"/>
  <c r="H6" i="8"/>
  <c r="I6" i="8" s="1"/>
  <c r="H7" i="8"/>
  <c r="I7" i="8" s="1"/>
  <c r="H8" i="8"/>
  <c r="I8" i="8" s="1"/>
  <c r="H9" i="8"/>
  <c r="I9" i="8" s="1"/>
  <c r="H10" i="8"/>
  <c r="I10" i="8" s="1"/>
  <c r="H11" i="8"/>
  <c r="I11" i="8" s="1"/>
  <c r="H12" i="8"/>
  <c r="I12" i="8" s="1"/>
  <c r="H13" i="8"/>
  <c r="I13" i="8" s="1"/>
  <c r="H14" i="8"/>
  <c r="I14" i="8" s="1"/>
  <c r="H15" i="8"/>
  <c r="J15" i="8" s="1"/>
  <c r="K15" i="8" s="1"/>
  <c r="L15" i="8" s="1"/>
  <c r="H16" i="8"/>
  <c r="I16" i="8" s="1"/>
  <c r="H17" i="8"/>
  <c r="I17" i="8" s="1"/>
  <c r="H18" i="8"/>
  <c r="J18" i="8" s="1"/>
  <c r="K18" i="8" s="1"/>
  <c r="L18" i="8" s="1"/>
  <c r="I18" i="8"/>
  <c r="H19" i="8"/>
  <c r="I19" i="8" s="1"/>
  <c r="J19" i="8"/>
  <c r="K19" i="8" s="1"/>
  <c r="L19" i="8" s="1"/>
  <c r="J10" i="8"/>
  <c r="K10" i="8" s="1"/>
  <c r="L10" i="8" s="1"/>
  <c r="J6" i="8"/>
  <c r="K6" i="8" s="1"/>
  <c r="L6" i="8" s="1"/>
  <c r="J7" i="8"/>
  <c r="K7" i="8" s="1"/>
  <c r="L7" i="8" s="1"/>
  <c r="J11" i="8"/>
  <c r="K11" i="8" s="1"/>
  <c r="L11" i="8" s="1"/>
  <c r="J17" i="8" l="1"/>
  <c r="K17" i="8" s="1"/>
  <c r="L17" i="8" s="1"/>
  <c r="J16" i="8"/>
  <c r="K16" i="8" s="1"/>
  <c r="L16" i="8" s="1"/>
  <c r="I15" i="8"/>
  <c r="H67" i="13"/>
  <c r="D195" i="10"/>
  <c r="E67" i="13"/>
  <c r="G67" i="13" s="1"/>
  <c r="J14" i="8"/>
  <c r="K14" i="8" s="1"/>
  <c r="L14" i="8" s="1"/>
  <c r="I5" i="8"/>
  <c r="Q340" i="4"/>
  <c r="E207" i="10" s="1"/>
  <c r="Q345" i="4"/>
  <c r="E210" i="10" s="1"/>
  <c r="H4" i="13"/>
  <c r="G73" i="13"/>
  <c r="G71" i="13"/>
  <c r="G69" i="13"/>
  <c r="G72" i="13"/>
  <c r="G70" i="13"/>
  <c r="G74" i="13"/>
  <c r="G68" i="13"/>
  <c r="G4" i="13"/>
  <c r="C5" i="4"/>
  <c r="Q5" i="4" s="1"/>
  <c r="E6" i="10" s="1"/>
  <c r="C6" i="10"/>
  <c r="D4" i="13"/>
  <c r="Q320" i="4"/>
  <c r="E195" i="10" s="1"/>
  <c r="Q325" i="4"/>
  <c r="E198" i="10" s="1"/>
  <c r="Q335" i="4"/>
  <c r="E204" i="10" s="1"/>
  <c r="Q330" i="4"/>
  <c r="E201" i="10" s="1"/>
  <c r="J13" i="8"/>
  <c r="K13" i="8" s="1"/>
  <c r="L13" i="8" s="1"/>
  <c r="J9" i="8"/>
  <c r="K9" i="8" s="1"/>
  <c r="L9" i="8" s="1"/>
  <c r="J8" i="8"/>
  <c r="K8" i="8" s="1"/>
  <c r="L8" i="8" s="1"/>
  <c r="J12" i="8"/>
  <c r="K12" i="8" s="1"/>
  <c r="L12" i="8" s="1"/>
</calcChain>
</file>

<file path=xl/sharedStrings.xml><?xml version="1.0" encoding="utf-8"?>
<sst xmlns="http://schemas.openxmlformats.org/spreadsheetml/2006/main" count="2085" uniqueCount="678">
  <si>
    <t>ELABORADO POR:</t>
  </si>
  <si>
    <t>REVISADO POR:</t>
  </si>
  <si>
    <t>APROBADO POR:</t>
  </si>
  <si>
    <t>FECHA</t>
  </si>
  <si>
    <t>ZONA DE RIESGO ACEPTABLE</t>
  </si>
  <si>
    <t>ZONA DE RIESGO MODERADO</t>
  </si>
  <si>
    <t>ZONA DE RIESGO IMPORTANTE</t>
  </si>
  <si>
    <t>ZONA DE RIESGO INACEPTABLE</t>
  </si>
  <si>
    <t>Asumir el riesgo</t>
  </si>
  <si>
    <t>Evitar el riesgo</t>
  </si>
  <si>
    <t>Reducir el riesgo, Compartir o Transferir</t>
  </si>
  <si>
    <t>Asumir el riesgo, Reducir el riesgo</t>
  </si>
  <si>
    <t>Reducir el riesgo, Evitar el riesgo , Compartir o Transferir</t>
  </si>
  <si>
    <t>TIPO</t>
  </si>
  <si>
    <t>CALIFICACION DE
LA PROTECCION EXISTENTE</t>
  </si>
  <si>
    <t>Manual</t>
  </si>
  <si>
    <t>Automático</t>
  </si>
  <si>
    <t>Preventivo</t>
  </si>
  <si>
    <t>Detectivo</t>
  </si>
  <si>
    <t>Correctivo</t>
  </si>
  <si>
    <t>Asumir</t>
  </si>
  <si>
    <t>Mitigar</t>
  </si>
  <si>
    <t>Transferir</t>
  </si>
  <si>
    <t>Distribuir</t>
  </si>
  <si>
    <t>Eliminar</t>
  </si>
  <si>
    <t>alta</t>
  </si>
  <si>
    <t>baja</t>
  </si>
  <si>
    <t>media</t>
  </si>
  <si>
    <t>RIESGO</t>
  </si>
  <si>
    <t>Si</t>
  </si>
  <si>
    <t>No</t>
  </si>
  <si>
    <t>No se utiliza</t>
  </si>
  <si>
    <t>Aveces se utiliza</t>
  </si>
  <si>
    <t>Se utiliza regularmente</t>
  </si>
  <si>
    <t>MAPA DE RIESGOS</t>
  </si>
  <si>
    <t xml:space="preserve">PROCESO </t>
  </si>
  <si>
    <t>IMPACTO</t>
  </si>
  <si>
    <t>PROBABILIDAD</t>
  </si>
  <si>
    <t>GRADO DE EXPOSICIÓN</t>
  </si>
  <si>
    <t>CONTROLES EXISTENTES</t>
  </si>
  <si>
    <t>VALORACIÓN DE RIESGOS</t>
  </si>
  <si>
    <t>OPCIONES DE MANEJO</t>
  </si>
  <si>
    <t>ACCIONES</t>
  </si>
  <si>
    <t>RESPONSABLES</t>
  </si>
  <si>
    <t>CRONOGRAMAS</t>
  </si>
  <si>
    <t>INDICADORES</t>
  </si>
  <si>
    <t>(4)  RIESGO</t>
  </si>
  <si>
    <t>Operativo</t>
  </si>
  <si>
    <t>Financiero</t>
  </si>
  <si>
    <t>Cumplimiento</t>
  </si>
  <si>
    <t>EFICACIA</t>
  </si>
  <si>
    <t>EFICIENCIA</t>
  </si>
  <si>
    <t>EFECTIVIDAD</t>
  </si>
  <si>
    <t>Control efectivo, no documentado</t>
  </si>
  <si>
    <t>Control  no efectivo</t>
  </si>
  <si>
    <t>Control efectivo
 y documentado</t>
  </si>
  <si>
    <t>BENEFICIO</t>
  </si>
  <si>
    <t>COSTO</t>
  </si>
  <si>
    <t>VALORACION DE EFICIENCIA</t>
  </si>
  <si>
    <t>ALTO</t>
  </si>
  <si>
    <t>MEDIO</t>
  </si>
  <si>
    <t>BAJO</t>
  </si>
  <si>
    <t>BENFICIO</t>
  </si>
  <si>
    <t>MEDIA</t>
  </si>
  <si>
    <t>ALTA</t>
  </si>
  <si>
    <t>BAJA</t>
  </si>
  <si>
    <t>VALORACION</t>
  </si>
  <si>
    <t>MUY BAJA</t>
  </si>
  <si>
    <t>MUY ALTA</t>
  </si>
  <si>
    <t>Zona de riesgo Inaceptable</t>
  </si>
  <si>
    <t>Zona de riesgo importante</t>
  </si>
  <si>
    <t>Zona de riesgo moderado</t>
  </si>
  <si>
    <t>Zona de riesgo tolerable</t>
  </si>
  <si>
    <t>Zona de riesgo aceptable</t>
  </si>
  <si>
    <t>Reducir el riesgo</t>
  </si>
  <si>
    <t>Compartir el riesgo</t>
  </si>
  <si>
    <t>Transferir el riesgo</t>
  </si>
  <si>
    <t>SE IMPLEMENTA?</t>
  </si>
  <si>
    <t>ACTIVIDAD</t>
  </si>
  <si>
    <t>FORMULACION DE CONTROLES</t>
  </si>
  <si>
    <t>(2) RIESGO</t>
  </si>
  <si>
    <t>(13) OPCION DE TRATAMIENTO</t>
  </si>
  <si>
    <t>(14) ACCION DE 
TRATAMIENTO</t>
  </si>
  <si>
    <t>(1)MACRO PROCESO</t>
  </si>
  <si>
    <t>CONTROL</t>
  </si>
  <si>
    <t>VALORACION  Y PLAN DE TRATAMIENTO DEL RIESGO</t>
  </si>
  <si>
    <t>MATRIZ DE IDENTIFICACIÓN, EVALUACIÓN Y CALIFICACIÓN DE RIESGOS</t>
  </si>
  <si>
    <t>SI</t>
  </si>
  <si>
    <t>NO</t>
  </si>
  <si>
    <t>Anualmente</t>
  </si>
  <si>
    <t>Diariamente</t>
  </si>
  <si>
    <t>Semanalmente</t>
  </si>
  <si>
    <t>Quincenalmente</t>
  </si>
  <si>
    <t>Mensualmente</t>
  </si>
  <si>
    <t>Continuo</t>
  </si>
  <si>
    <t>A solicitud</t>
  </si>
  <si>
    <t>VALOR</t>
  </si>
  <si>
    <t>GRADO DE
EXPOSICION INHERENTE</t>
  </si>
  <si>
    <t>OPCION DE TRATAMIENTO</t>
  </si>
  <si>
    <t>·</t>
  </si>
  <si>
    <t>*</t>
  </si>
  <si>
    <t>Semestralmente</t>
  </si>
  <si>
    <t>Estratégico</t>
  </si>
  <si>
    <t>Tecnología</t>
  </si>
  <si>
    <t>Reducir el riesgo, Evitar el riesgo, Compartir o Transferir</t>
  </si>
  <si>
    <t>Evitar el riesgo, Reducir el riesgo, Compartir o Transferir</t>
  </si>
  <si>
    <t>Se mantiene en la
Zona de Riesgo</t>
  </si>
  <si>
    <t>Cambia la evaluación antes de controles</t>
  </si>
  <si>
    <t>(1) PROCESO</t>
  </si>
  <si>
    <t>(2) OBJETIVO</t>
  </si>
  <si>
    <t>(3) COD</t>
  </si>
  <si>
    <t>COD RIESGO</t>
  </si>
  <si>
    <t>RIESGO INHERENTE</t>
  </si>
  <si>
    <t>RIESGO RESIDUAL</t>
  </si>
  <si>
    <t>GRADO DE EXPOSICION</t>
  </si>
  <si>
    <t>MAPA DE RIESGO INHERENTE</t>
  </si>
  <si>
    <t>MODERADO</t>
  </si>
  <si>
    <t>LEVE</t>
  </si>
  <si>
    <t>GRADO DE
EXPOSICION RESIDUAL</t>
  </si>
  <si>
    <t>FUERTE</t>
  </si>
  <si>
    <t>(5) CLASIFICACIÓN</t>
  </si>
  <si>
    <t>(6) GENERADOR</t>
  </si>
  <si>
    <t>(7) CAUSAS</t>
  </si>
  <si>
    <t>(8) EFECTOS</t>
  </si>
  <si>
    <t xml:space="preserve"> (9) VALOR</t>
  </si>
  <si>
    <t xml:space="preserve"> (10) PROBABILIDAD</t>
  </si>
  <si>
    <t>(11) VALOR</t>
  </si>
  <si>
    <t xml:space="preserve"> (12) IMPACTO</t>
  </si>
  <si>
    <t>(13) GRADO DE EXPOSICIÓN</t>
  </si>
  <si>
    <t>(4) Existen controles?</t>
  </si>
  <si>
    <t>(6) TIPO DE CONTROL</t>
  </si>
  <si>
    <t>(7) El control esta documentado?</t>
  </si>
  <si>
    <t>(5) CONTROLES EXISTENTES</t>
  </si>
  <si>
    <t>(3) GRADO DE EXPOSICION</t>
  </si>
  <si>
    <t>(8) El control se esta aplicando?</t>
  </si>
  <si>
    <t>(9) El control es efectivo para minimizar el riesgo?</t>
  </si>
  <si>
    <t>(10) Frecuencia del Control</t>
  </si>
  <si>
    <t>CALIFICACION DE LA PROTECCION EXISTENTE</t>
  </si>
  <si>
    <t>(11) VALORACIÓN CON CONTROLES</t>
  </si>
  <si>
    <t>(12) VALORACION</t>
  </si>
  <si>
    <t>(15) RESPONSABLE</t>
  </si>
  <si>
    <t>(16) FECHA DE IMPLEMENTACION</t>
  </si>
  <si>
    <t>INSTITUTO NACIONAL DE FORMACION TECNICA PROFESIONAL</t>
  </si>
  <si>
    <t>1IN</t>
  </si>
  <si>
    <t>3IN</t>
  </si>
  <si>
    <t>4IN</t>
  </si>
  <si>
    <t>6IN</t>
  </si>
  <si>
    <t>7IN</t>
  </si>
  <si>
    <t>8IN</t>
  </si>
  <si>
    <t>10IN</t>
  </si>
  <si>
    <t>11IN</t>
  </si>
  <si>
    <t>13IN</t>
  </si>
  <si>
    <t>14IN</t>
  </si>
  <si>
    <t>15IN</t>
  </si>
  <si>
    <t>16IN</t>
  </si>
  <si>
    <t>17IN</t>
  </si>
  <si>
    <t>18IN</t>
  </si>
  <si>
    <t>19IN</t>
  </si>
  <si>
    <t>20IN</t>
  </si>
  <si>
    <t>21IN</t>
  </si>
  <si>
    <t>22IN</t>
  </si>
  <si>
    <t>23IN</t>
  </si>
  <si>
    <t>24IN</t>
  </si>
  <si>
    <t>26IN</t>
  </si>
  <si>
    <t>27IN</t>
  </si>
  <si>
    <t>28IN</t>
  </si>
  <si>
    <t>29IN</t>
  </si>
  <si>
    <t>30IN</t>
  </si>
  <si>
    <t>31IN</t>
  </si>
  <si>
    <t>32IN</t>
  </si>
  <si>
    <t>33IN</t>
  </si>
  <si>
    <t>34IN</t>
  </si>
  <si>
    <t>37IN</t>
  </si>
  <si>
    <t>41IN</t>
  </si>
  <si>
    <t>42IN</t>
  </si>
  <si>
    <t>43IN</t>
  </si>
  <si>
    <t>44IN</t>
  </si>
  <si>
    <t>45IN</t>
  </si>
  <si>
    <t>46IN</t>
  </si>
  <si>
    <t>48IN</t>
  </si>
  <si>
    <t>49IN</t>
  </si>
  <si>
    <t>50IN</t>
  </si>
  <si>
    <t>51IN</t>
  </si>
  <si>
    <t>52IN</t>
  </si>
  <si>
    <t>CARMEN PAULINA HERRERA RUEDA</t>
  </si>
  <si>
    <t>9IN</t>
  </si>
  <si>
    <t>12IN</t>
  </si>
  <si>
    <t>55IN</t>
  </si>
  <si>
    <t>56IN</t>
  </si>
  <si>
    <t>57IN</t>
  </si>
  <si>
    <t>58IN</t>
  </si>
  <si>
    <t>59IN</t>
  </si>
  <si>
    <t>60IN</t>
  </si>
  <si>
    <t>61IN</t>
  </si>
  <si>
    <t>63IN</t>
  </si>
  <si>
    <t>64IN</t>
  </si>
  <si>
    <t>65IN</t>
  </si>
  <si>
    <t>66IN</t>
  </si>
  <si>
    <t>68IN</t>
  </si>
  <si>
    <t>69IN</t>
  </si>
  <si>
    <t>70IN</t>
  </si>
  <si>
    <t>71IN</t>
  </si>
  <si>
    <t>LUIS ALFONSO PEREZ GUERRA</t>
  </si>
  <si>
    <t>MODERADOMEDIA</t>
  </si>
  <si>
    <t xml:space="preserve"> </t>
  </si>
  <si>
    <t>2IN</t>
  </si>
  <si>
    <t>73IN</t>
  </si>
  <si>
    <t>74IN</t>
  </si>
  <si>
    <t>75IN</t>
  </si>
  <si>
    <t>76IN</t>
  </si>
  <si>
    <t>77IN</t>
  </si>
  <si>
    <t>78IN</t>
  </si>
  <si>
    <t>79IN</t>
  </si>
  <si>
    <t>80IN</t>
  </si>
  <si>
    <t>81IN</t>
  </si>
  <si>
    <t>82IN</t>
  </si>
  <si>
    <t>83IN</t>
  </si>
  <si>
    <t>84IN</t>
  </si>
  <si>
    <t>85IN</t>
  </si>
  <si>
    <t>86IN</t>
  </si>
  <si>
    <t>87IN</t>
  </si>
  <si>
    <t>88IN</t>
  </si>
  <si>
    <t>89IN</t>
  </si>
  <si>
    <t>90IN</t>
  </si>
  <si>
    <t>91IN</t>
  </si>
  <si>
    <t>92IN</t>
  </si>
  <si>
    <t>93IN</t>
  </si>
  <si>
    <t>94IN</t>
  </si>
  <si>
    <t>72IN</t>
  </si>
  <si>
    <t>25IN</t>
  </si>
  <si>
    <t>35IN</t>
  </si>
  <si>
    <t>36IN</t>
  </si>
  <si>
    <t>38IN</t>
  </si>
  <si>
    <t>39IN</t>
  </si>
  <si>
    <t>40IN</t>
  </si>
  <si>
    <t>47IN</t>
  </si>
  <si>
    <t>53IN</t>
  </si>
  <si>
    <t>54IN</t>
  </si>
  <si>
    <t>62IN</t>
  </si>
  <si>
    <t>67IN</t>
  </si>
  <si>
    <t>95IN</t>
  </si>
  <si>
    <t>96IN</t>
  </si>
  <si>
    <t>97IN</t>
  </si>
  <si>
    <t>98IN</t>
  </si>
  <si>
    <t>99IN</t>
  </si>
  <si>
    <t>100IN</t>
  </si>
  <si>
    <t>101IN</t>
  </si>
  <si>
    <t>102IN</t>
  </si>
  <si>
    <t>103IN</t>
  </si>
  <si>
    <t xml:space="preserve">  </t>
  </si>
  <si>
    <t>Sistema de información deficiente debido a la  demora en la entrega de la  información solicitada</t>
  </si>
  <si>
    <t xml:space="preserve">Que no se le asigne los recursos programados para la ejecucion de los proyectos en los planes de accion por proceso </t>
  </si>
  <si>
    <t>Recursos inadecuados o insuficientes</t>
  </si>
  <si>
    <t>Disminucion de la calidad del servicio</t>
  </si>
  <si>
    <t xml:space="preserve">Defiente formulacion de indicadores por proceso </t>
  </si>
  <si>
    <t>Planeacion Inadecuada</t>
  </si>
  <si>
    <t>Deficiente identificacion, formaluacion de proyectos</t>
  </si>
  <si>
    <t>Planeacion Inadecuada en la formulacion de proyectos</t>
  </si>
  <si>
    <t>Deficiente registro en el banco de proyectos</t>
  </si>
  <si>
    <t>Errores en los procedimientos</t>
  </si>
  <si>
    <t>Incumplimiento de procedimiento</t>
  </si>
  <si>
    <t>Interrupcion de la actividad desarrollada</t>
  </si>
  <si>
    <t>Incumplimiento de procedimiento y del sistema de información</t>
  </si>
  <si>
    <t>Resolucion de distribucion de recursos</t>
  </si>
  <si>
    <t>Tablero de mando. Procedimientos</t>
  </si>
  <si>
    <t>Procedimientos</t>
  </si>
  <si>
    <t>Formatos</t>
  </si>
  <si>
    <t>Politicas de Información y Seguridad</t>
  </si>
  <si>
    <t xml:space="preserve">Planeacion </t>
  </si>
  <si>
    <t>Inmediato</t>
  </si>
  <si>
    <t>Planificar y asignar recursos presupuestales</t>
  </si>
  <si>
    <t>Diseñar los indicadores</t>
  </si>
  <si>
    <t>1° sem 2016</t>
  </si>
  <si>
    <t>Capacitacion al personal docente y administrativos</t>
  </si>
  <si>
    <t>Cumplir con las politicas de Informacion</t>
  </si>
  <si>
    <t>Capacitacion a los funcionarios. Actualizacion de formato de registro</t>
  </si>
  <si>
    <t>No hay flujo de información por parte de las dependencias</t>
  </si>
  <si>
    <t>Incumplimientos en los procesos</t>
  </si>
  <si>
    <t>Manera inadecuada para la adquisición de equipos de Sistemas &amp; Comunicación</t>
  </si>
  <si>
    <t>Método inadecuado</t>
  </si>
  <si>
    <t>Disminución en la calidad del servicio</t>
  </si>
  <si>
    <t>Falta de Seguridad en la oficina del Centro de Computo</t>
  </si>
  <si>
    <t>Recursos inadecuados</t>
  </si>
  <si>
    <t>Perdida de bienes</t>
  </si>
  <si>
    <t>Falta de Recursos y Herramentas para las actividades del proceso</t>
  </si>
  <si>
    <t>Planeación inadecuada</t>
  </si>
  <si>
    <t>Interrupción de las actividades desarrolladas</t>
  </si>
  <si>
    <t>Falta de recurso Humano para el apoyo en los procesos de comunicaciones</t>
  </si>
  <si>
    <t xml:space="preserve">Dificultades en la solución de problemas con el internet a causa de los trámites a realizar con el proveedor. </t>
  </si>
  <si>
    <t>Métodos no definidos e inadecuados. Planeación inadecuada.</t>
  </si>
  <si>
    <t>Disminución de la calidad del servicio. Interrupción de la actividad desarrollada.</t>
  </si>
  <si>
    <t>Formato de solicitud de publicaciones</t>
  </si>
  <si>
    <t>Politicas de Sistemas &amp; Comunicación</t>
  </si>
  <si>
    <t>Sistema de ingreso biometrico, Sistema de alarma contra incendios</t>
  </si>
  <si>
    <t>Formato de solicitud de necesidad</t>
  </si>
  <si>
    <t>Dependencias Que Realicen Solicitud</t>
  </si>
  <si>
    <t>Compras Y Mantenimiento</t>
  </si>
  <si>
    <t>Gestión Estrategica. Compras Y Mantenimiento</t>
  </si>
  <si>
    <t>Gestión Estrategica. Talento Humano</t>
  </si>
  <si>
    <t>Compras Y Mantenimiento. Gestion Estrategica</t>
  </si>
  <si>
    <t>Inclusión al área de Sistemas &amp; Comunicación en los procesos de adquisición de tecnologías de información y comunicación.</t>
  </si>
  <si>
    <t>Adecuación de la zona de acceso al centro de computo y suministro de equipos para la protección física como lo son; extintores especiales, Sistema biométrico y sistema de alarma entre otras.</t>
  </si>
  <si>
    <t>Asignación de las herramientas necesarias y solicitadas para las actividades del proceso</t>
  </si>
  <si>
    <t>Asignación del Recurso humano para el apoyo del proceso</t>
  </si>
  <si>
    <t>Gestionar para la pronta solucion del problema presentado. Contratar directamente con un proveedor para la solucion oportuna del problema</t>
  </si>
  <si>
    <t>El incumplimiento de parte de la oficina de control interno en la ejecución del programa de auditoria interna.</t>
  </si>
  <si>
    <t xml:space="preserve">Incumplimiento De Procedimientos. </t>
  </si>
  <si>
    <t>Interrupción  De La Actividad Desarrollada</t>
  </si>
  <si>
    <t>La falta de información oportuna de parte de la oficina de control interno sobre el informe final de los resultados de las auditorías internas  realizadas al SIGC.</t>
  </si>
  <si>
    <t>El atraso en la ejecución del  procedimiento de la revisión por la dirección causado por el desconocimiento de los hallazgos de auditorías encontrados en los diferentes procesos del SIGC. para la toma de decisiones oportunas y los planes de acción de mejora.</t>
  </si>
  <si>
    <t xml:space="preserve">Interrupción  De La Actividad Desarrollada </t>
  </si>
  <si>
    <t>La falta de solicitudes de acciones preventivas, correctivas o de mejora  para subsanar los hallazgos de los procesos,</t>
  </si>
  <si>
    <t>Incumplimiento De Procedimientos. Recursos Inadecuados Insuficientes.</t>
  </si>
  <si>
    <t>Interrupción De La Actividad Desarrollada</t>
  </si>
  <si>
    <t xml:space="preserve">El incumplimiento de las acciones de mejora para el cierre de las acciones correctivas por estar la actividad fuera del alcance  de los responsables de los procesos, dependiendo de la alta dirección. </t>
  </si>
  <si>
    <t>Los Controles Existentes son Efefectivos y esta Documentados. Se Divulgaron a los Procesos</t>
  </si>
  <si>
    <t>REVISIÓN GERENCIAL. Se realizan las Acciones preventivas y Correctivas al Sistema de Gestión.</t>
  </si>
  <si>
    <t>Monitoreo de la Normatividad</t>
  </si>
  <si>
    <t>Los Controles Existentes son Efefectivos y esta Documentados</t>
  </si>
  <si>
    <t>Gestor de Calida. Responsable de la oficina de Control Interno</t>
  </si>
  <si>
    <t>Gestor de Calida. Alta Direccion. Lideres de procesos</t>
  </si>
  <si>
    <t>Gestor de Calida. Lideres de procesos</t>
  </si>
  <si>
    <t xml:space="preserve">Verificar el cumplimiento eficiente y eficas del plan - programa de auditoria </t>
  </si>
  <si>
    <t>Solicitus a la oficina de control interno para la oportuna entrega del informe final de auditoria con sus respoectivos hallazgos</t>
  </si>
  <si>
    <t>Plantear un programa para la realizacio del acto de revision por la doreccion. Y cumplirlo a cabalidad</t>
  </si>
  <si>
    <t xml:space="preserve">Seguimeinto a los planes de mejoramiento por procesos. </t>
  </si>
  <si>
    <t>Desconocimiento del alcance del sistema de evaluación institucional por ser un proceso nuevo-si persiste afectaría su naturaleza de sistema y por tanto su funcionalidad</t>
  </si>
  <si>
    <t>Planeacion Inadecuada. Falta De Entrenamiento</t>
  </si>
  <si>
    <t>Falta de capacitación pertinente al proceso-falta de apoyo institucional-si persiste el proceso cae en mecanicismo porque no hay actualización ni innovación.</t>
  </si>
  <si>
    <t>Falta De Entrenamiento. Recursos Inadecuados O Insuficientes</t>
  </si>
  <si>
    <t>Disminucion En La Calidad Del Servicio</t>
  </si>
  <si>
    <t>Falta de BACKUP o respaldo- porque no existe garantía de respaldo de información- si persiste quedamos sin información e historia del proceso</t>
  </si>
  <si>
    <t>Incumplimiento De Procedimiento. Metodo No Definido E Inadecuado.</t>
  </si>
  <si>
    <t>Perdida De Bienes</t>
  </si>
  <si>
    <t>Manipulación de información - porque el modulo a implementar está siendo manejada por más de una persona-si persiste se altera la información y se tomarían malas decisiones</t>
  </si>
  <si>
    <t>Incumplimiento De Procedimiento. Metodo No Definido E Inadecuado. Planeación Inadecuadas</t>
  </si>
  <si>
    <t>Perdida De Credibilidad</t>
  </si>
  <si>
    <t>Insuficiente Implementación de la Política Institucional de Autoevaluación, Acreditación y Aseguramiento de la calidad.</t>
  </si>
  <si>
    <t xml:space="preserve">Planeacion Inadecuada. Incumplimiento De Procedimientos. </t>
  </si>
  <si>
    <t>Deficiencia en la calidad técnica de los informes.</t>
  </si>
  <si>
    <t xml:space="preserve">Metodos No Deifinidos E Inadecuados. </t>
  </si>
  <si>
    <t xml:space="preserve">Negación de la obtención y/o renovación de registro calificado y Acreditación </t>
  </si>
  <si>
    <t>Perdida De Credibilidad. Disminucion De La Calidad Del Servicio</t>
  </si>
  <si>
    <t>Incumplimiento del plan de trabajo del proceso de autoevaluación / acreditación.</t>
  </si>
  <si>
    <t>Incumplimiento De Procedimientos. Planeacion Inadecuada</t>
  </si>
  <si>
    <t>Vencimiento del registro calificado.</t>
  </si>
  <si>
    <t>Deficiencia en los canales de  comunicación y información entre los procesos.</t>
  </si>
  <si>
    <t>Interrupción En Las Actividades Desarrolladas. Disminucion De La Calidad Del Servicio</t>
  </si>
  <si>
    <t xml:space="preserve">Insuficiente suministro de materiales y elementos de oficina para el desarrollo de las actividades academicas y administrativas, por incumplimento en la entrega de estos por parte del responsable del proceso de Compras y Mantenimiento. </t>
  </si>
  <si>
    <t>Recursos Inadecuados O Insuficiente</t>
  </si>
  <si>
    <t>Falta de oferta de programas academicos por demora del MEN en la asignación de pares academicos y en la emisión de conceptos y resoluciones de Registro Calificado.</t>
  </si>
  <si>
    <t>Deficiencia en la conectividad y baja utilización de los equipos de computo, por la intermitencia y debilidad del servicio de internet.</t>
  </si>
  <si>
    <t>Carencia de material bibliografico especifico, en los programas académicos</t>
  </si>
  <si>
    <t xml:space="preserve">Carencia de una Hemeroteca y de suscripción a revistas especializadas pertinentes a los diferentes programas ofertados.   </t>
  </si>
  <si>
    <t>Incumplimiento De Procedimientos</t>
  </si>
  <si>
    <t>Deficiente capacitación a los docentes para el manejo y uso eficiente de la herramienta Aulas GI de la plataforma Academusoft.</t>
  </si>
  <si>
    <t>Falta de seguridad en las instalaciones para la protección de los medios educativos e inadecuado uso de estos por los docentes.</t>
  </si>
  <si>
    <t>Deficiente capacitación del equipo académico en la elaboración de Documentos Maestros por ciclos propedéeuticos</t>
  </si>
  <si>
    <t>Incumplimiento De Procedimientos Y Falta De Entrenamiento</t>
  </si>
  <si>
    <t>Pérdida De Credibilidad, Interrupción De Actividad Desarrollada Y Disminución De La Calidad Del Servicio</t>
  </si>
  <si>
    <t>Insuficiente suministro de materiales, herramientas y elementos para el desarrollo de la actividad académica de los docentes.</t>
  </si>
  <si>
    <t>Planeacion Inadecuada E Incumplimiento En Los Procedimientos</t>
  </si>
  <si>
    <t>Plan de compras. 
Solicitud</t>
  </si>
  <si>
    <t>Documentos Maestros.
Solicitud</t>
  </si>
  <si>
    <t>Solicitud.
Formatos</t>
  </si>
  <si>
    <t>Solicitud.
oficios</t>
  </si>
  <si>
    <t>Solicitud.
Gestion</t>
  </si>
  <si>
    <t>Plan de Capacitación.
Solicitud.
Gestion</t>
  </si>
  <si>
    <t>Solicitud.
Gestion.
Oficios</t>
  </si>
  <si>
    <t>Herramientas de Trabajo. 
Formatos de Solicitud</t>
  </si>
  <si>
    <t>Plan de Capacitación.
Gestion</t>
  </si>
  <si>
    <t>Compra y dotación de elementos e insumos</t>
  </si>
  <si>
    <t>Asignación de recurso humano. Gestion directa con el Ministerio</t>
  </si>
  <si>
    <t>Compra y adquisión de material bibliográficos actualizados. Actualizar el material bilbiografico basados en las ofertas actuales y proyectadas</t>
  </si>
  <si>
    <t>Dar cumplimiento a las políticas de Admisión. Silicitar y gestionar para la pronta actualizacion de la version</t>
  </si>
  <si>
    <t>Gestionar para fortalecer la seguridad de las instalaciones. Gestionar para fomentar el papa de riesgos.  Implementar un esquema de seguridad con personal idoneo</t>
  </si>
  <si>
    <t>.Disposicion externa de recurso humano calificado en la tematica. Plan de capacitacion.  Gestionar recursos</t>
  </si>
  <si>
    <t>Plan de compras. Compra y dotación de elementos e insumos</t>
  </si>
  <si>
    <t>Compras y Mantenimiento, Vicerrector Administrativo</t>
  </si>
  <si>
    <t>Rector, Vicerrector Academico y Responsables de unidad.</t>
  </si>
  <si>
    <t>Compras y Mantenimiento, Vicerrector Administrativo. Sistemas y comunicación</t>
  </si>
  <si>
    <t>Compras y Mantenimiento, Vicerrector Administrativo y Bibliotecario.</t>
  </si>
  <si>
    <t xml:space="preserve"> Admisiones, Registro y Control Academico.</t>
  </si>
  <si>
    <t>1° Semestre de 2016</t>
  </si>
  <si>
    <t>Talento Humano, Gestion Estrategica</t>
  </si>
  <si>
    <t>Imediato</t>
  </si>
  <si>
    <t>Compras y mantenimiento, Vicerrector academico</t>
  </si>
  <si>
    <t>No cumplimiento de la comunidad académica a las actividades de investigación  programadas. Falta de claridad en la información, Falta de una divulgación organizada y suficiente. Organizar el proceso de comunicación e información de las diferentes actividades.</t>
  </si>
  <si>
    <t>Incumplimiento de los requisitos para el desarrollo de convocatorias de investigación. por falta de transparencia y existencia de prioridad  e intereses personales y no institucionales para seleccionar los proyectos que reunan los requisitos exigidos. Falta de honestidad por parte de quien coordina el proceso. solicitar auditoria para el proceso de convocatoria.</t>
  </si>
  <si>
    <t>falta de estimulos e inventivos que intervengan en la motivacion de los docentes para trabajar con el proceso de investigacion</t>
  </si>
  <si>
    <t>Plagio en investigaciones de otros autores por falta de consultas bibliograficas. Revisar cautelosamente los proyectos e informes recepcionados en el centro se investigación. Dar a conocer a los autores la existencia de estos al presentarse la situación.</t>
  </si>
  <si>
    <t>Incumplimiento en las actividades  actividades de investigación  programadas para cada año académico. Falta de planificación presuestal. Organizar de acuerdo al plan de acción anual las actividades a desarrollar.</t>
  </si>
  <si>
    <t xml:space="preserve">Seguimiento al tiempo de dedicación de los docentes a la investigación mediante resultados </t>
  </si>
  <si>
    <t>Metodo No Definido</t>
  </si>
  <si>
    <t>Sanciones</t>
  </si>
  <si>
    <t>Interrupcion En Las Actividaes. Disminución De La Calidad Del Servicio</t>
  </si>
  <si>
    <t>Procedimiento</t>
  </si>
  <si>
    <t>Formatos. Planilla de asistencia</t>
  </si>
  <si>
    <t>Mejorar las medios de comunicación e información de cada actividad de investigación programada</t>
  </si>
  <si>
    <t>Estabelcer dentro de las convocatorias realizadas la forma como se llevara a cabo la escogencia de los proyectos</t>
  </si>
  <si>
    <t xml:space="preserve">Dar a conocer a los estudiantes que una  de las politicas y entre ellas que es obligación del centro de investigación  asesorar a los estudiantes, docentes y egresados en ideas y proyectos de investigación  </t>
  </si>
  <si>
    <t>Dar a conocer a los docentes y estudiante las politicas del proceso de investigación a la hora de realizar un proyecto o informe de investigación.</t>
  </si>
  <si>
    <t>Planificar al cierre del  año anterior las actividades que se llevaran a cabo el año inmediatamente siguiente en materia de investigación</t>
  </si>
  <si>
    <t>Mejorar la participacion de docentes en actividades de investigación. Mayor asistencia de docentes a las oficinas del centro de investigacion</t>
  </si>
  <si>
    <t>Carlos Rodriguez</t>
  </si>
  <si>
    <t>Noviembre de 2016</t>
  </si>
  <si>
    <t>1° semestre del 2016</t>
  </si>
  <si>
    <t>Deficiencia en el ofrecimiento del servicio de educacion continuada para los egresados</t>
  </si>
  <si>
    <t xml:space="preserve">Poca participacion de los docentes de planta con las actividades de proyeccion social </t>
  </si>
  <si>
    <t xml:space="preserve">Poca asignación de recursos para realizar visitar a las empresas del sector productivo y a las empresas empleadoras para el debido seguimiento del Egresado.  </t>
  </si>
  <si>
    <t xml:space="preserve">Falta de implementación de un Sotfware para el procedimiento en las actividades de la Actualización de Datos de los Egresados. Ya que sin esto no se logra realizar un Seguimiento completo y exitoso al Egresado. </t>
  </si>
  <si>
    <t xml:space="preserve">Falta de recuros para publicidad de los programas academicos ofertados. Iniciativa de un  plan de marketing. </t>
  </si>
  <si>
    <t xml:space="preserve">Enfermedades Laborales </t>
  </si>
  <si>
    <t>Externos</t>
  </si>
  <si>
    <t>Relaciones de horas Catedras</t>
  </si>
  <si>
    <t>Procedimientos. Cronograma de Visitas a Empresas empleadoras</t>
  </si>
  <si>
    <t>Procedimientos. 
Gestionar para la implementación del Sotfware</t>
  </si>
  <si>
    <t>Gestion para signación de recursos</t>
  </si>
  <si>
    <t>Proyeccion Social</t>
  </si>
  <si>
    <t>INMEDIATO</t>
  </si>
  <si>
    <t>Rectoria</t>
  </si>
  <si>
    <t>Proyeccion social</t>
  </si>
  <si>
    <t>Desarrollar un plan de educacion continuada</t>
  </si>
  <si>
    <t>Incentivar y establecer un cronograma de actividades</t>
  </si>
  <si>
    <t>Asignar recursos presupuestales y establecer cronogramas</t>
  </si>
  <si>
    <t xml:space="preserve">Coordinar con el Vicerector Academico Vicerector Administrativo, Registro y Control y Sistemas y Comunicación en la Ejecución del Sotfware </t>
  </si>
  <si>
    <t>Gestionar ante la direccion para la asigación de recursos</t>
  </si>
  <si>
    <t>Falta de espacio fisico para los grupos del area de la cultura y deporte, consultorio para las atenciones odontologicas, psicologicas.</t>
  </si>
  <si>
    <t xml:space="preserve">Falta de recursos para desarrollar los proyectos, planes y programas. </t>
  </si>
  <si>
    <t xml:space="preserve">Falta de vinculacion del personal de apoyo a bienestar en la etapa del periodo de planeacion </t>
  </si>
  <si>
    <t>Planeacion Inadecuada. Recursos Inadecuados E Insuficiente</t>
  </si>
  <si>
    <t>Interrupcion De La Actividad Desarrollada</t>
  </si>
  <si>
    <t>Remodelación y adecuación de la planta fisica.
Contratos</t>
  </si>
  <si>
    <t>Procedimiento de vinculacion de personal y / o contratista.
Gestion para la asignacion de recursos</t>
  </si>
  <si>
    <t>Solicitud de necesidad de apoyo al proceso</t>
  </si>
  <si>
    <t>Gestion Estrategica. Compras y Mantenimiento. Bienestar.</t>
  </si>
  <si>
    <t xml:space="preserve">Bienestar. Gestion Estrategica. Planeacion. </t>
  </si>
  <si>
    <t>Gestion Estrategica. Talento Humano. Bienestar</t>
  </si>
  <si>
    <t>Asignar Recursos presupuestales</t>
  </si>
  <si>
    <t>Asignar Presupuesto. Iniciar Con La Contruccion Y Remodelacion</t>
  </si>
  <si>
    <t>Vincular Oportunamente Al Personal De Apoyo</t>
  </si>
  <si>
    <t>Insuficiencia en el suministro del material bibliográfico para el abastecimiento en consulta de los programas académicos actuales y futuros.</t>
  </si>
  <si>
    <t xml:space="preserve">La oficina de Control y registro tenga en cuenta el listado del material bibliografico a los estudiantes que se encuentran en proceso de graduacion con el fin de recuperar dicho material </t>
  </si>
  <si>
    <t>Operatividad del comité de biblioteca, para que asesore al coordinador en los diferentes proceso con el fin mejorar la prestacion del servicio</t>
  </si>
  <si>
    <t xml:space="preserve">Devolucion oportuna del material bibliografico por parte de los estudiantes y docentes. </t>
  </si>
  <si>
    <t>Recursos Inadecuados O Insuficientes.</t>
  </si>
  <si>
    <t xml:space="preserve">Disminucion En La Calidad Del Servicio. </t>
  </si>
  <si>
    <t>Solicitud del material bobliografico</t>
  </si>
  <si>
    <t>Oficios.
Acuerdo No. 3 de 2005</t>
  </si>
  <si>
    <t>Oficios.</t>
  </si>
  <si>
    <t>Registro deudores morosos</t>
  </si>
  <si>
    <t>Solicitar El Materiar Bliliografico Adecuado Y De Manera Oportuna</t>
  </si>
  <si>
    <t xml:space="preserve">Verificar El Listado Que Pasa El Bibliotecario De Los Deudores Moroso Al Momento De Estar En Proceso De Graduacion </t>
  </si>
  <si>
    <t>Elaborar Acto Administrativo</t>
  </si>
  <si>
    <t>Verificar El Listado Que Pasa El Bibliotecario De Los Deudores Moroso</t>
  </si>
  <si>
    <t>Responsable Del Proceo</t>
  </si>
  <si>
    <t>1° sem - 2016</t>
  </si>
  <si>
    <t>Biblioteca. Adminisiones Y Registro</t>
  </si>
  <si>
    <t>Gestion Estrategica</t>
  </si>
  <si>
    <t>Biblioteca. Vicerector Academico</t>
  </si>
  <si>
    <t>La seguridad de la información por falta de BACKAP, para su custodia</t>
  </si>
  <si>
    <t>No fluye la información requerida para el desarrollo de los procedimientos</t>
  </si>
  <si>
    <t xml:space="preserve">Insuficiente material (Cajas) para la conservación de documentos y archivos físicos. </t>
  </si>
  <si>
    <t>Incumplimieto  Al Procedimiento</t>
  </si>
  <si>
    <t>Gestion frente al proceso  gestión estrategica</t>
  </si>
  <si>
    <t>Herramientas de comunicación e información</t>
  </si>
  <si>
    <t>Formato.
Solicitud de materiales</t>
  </si>
  <si>
    <t>Adquisicion de un disco extraible</t>
  </si>
  <si>
    <t>Cumplimiento de las herramientas de informacion y comunicación</t>
  </si>
  <si>
    <t>Solicitud del material necesario</t>
  </si>
  <si>
    <t>Todos Los Procesos</t>
  </si>
  <si>
    <t>Rectoria Y Prespuesto</t>
  </si>
  <si>
    <t>1° Sem 2015</t>
  </si>
  <si>
    <t xml:space="preserve">Inasistencia a las capacitaciones por parte de los servidores con la finalidad de mejorar el desarrollo y crecimiento en las diferentes competencias laborales. </t>
  </si>
  <si>
    <t>Deficiencia en el procedimiento de induccion y reinduccion al personal,  para mejorar el desempeño en el puesto de trabajo</t>
  </si>
  <si>
    <t>Falta de motivación al personal administrativo y docente,  porque es escaza la utilizacion de incentivos y reconocimiento como mecanismos para exalte la labor que desempeña cada uno en la institución.</t>
  </si>
  <si>
    <t xml:space="preserve">Dificultad en la repccion de las evaaluaciones de desempeño para consolidar los resultados </t>
  </si>
  <si>
    <t>Dificultad en la recepcion de las novedades presentadas durante el mes, para liquidar lo correspondiente</t>
  </si>
  <si>
    <t xml:space="preserve">Falta de actualizacion en la base de datos de los servidores de las semanas cotizadas en pension , para identificar los prepensionados </t>
  </si>
  <si>
    <t xml:space="preserve">Dificultad en la actualizacion las historias laborales de los servidores , con la finalidad de generar informacion veraz y oportuna </t>
  </si>
  <si>
    <t>Incumplimiento De Procedimiento</t>
  </si>
  <si>
    <t>Plan De Estimulos E Incentivos</t>
  </si>
  <si>
    <t>Procedimiento. Planilla De Asistencia</t>
  </si>
  <si>
    <t>Procedimiento. Formatos</t>
  </si>
  <si>
    <t>Procedimiento. Formatos. Planilla De Asistencia</t>
  </si>
  <si>
    <t>Formatos. Planilla De Asistencia. Formato Resumen De Resultado</t>
  </si>
  <si>
    <t>Procedimiento. Planilla Unica</t>
  </si>
  <si>
    <t>Comparar  el No. de los funcionaios registrados en las planillas de asistenia con el No.  De los funcionarios  asignados a las capacitaciones</t>
  </si>
  <si>
    <t>Realizar el programa de induccion y reinduccion y ejecutarlo</t>
  </si>
  <si>
    <t>Ejecutar el plan de estimulos e incentivos</t>
  </si>
  <si>
    <t>Compromiso por las parte evaluadores a entregar la evaluacion de desempeño</t>
  </si>
  <si>
    <t xml:space="preserve">Verificar lista de chequeo </t>
  </si>
  <si>
    <t>Actualizar  base de datos de las semanas cotizadas en los fondos pensionales</t>
  </si>
  <si>
    <t>Talento Humano</t>
  </si>
  <si>
    <t>INMEDIATAMENTE</t>
  </si>
  <si>
    <t>Vicerrectoria Adminitracion y Financiera y Talento Humano</t>
  </si>
  <si>
    <t xml:space="preserve">Vicerrectorias </t>
  </si>
  <si>
    <t>Asesor Juridico y Talento Humano</t>
  </si>
  <si>
    <t xml:space="preserve">Aplicación de la TRD en cada una de las dependencias.  </t>
  </si>
  <si>
    <t xml:space="preserve">Falta de la construcion de bodega de archivo central </t>
  </si>
  <si>
    <t>Falta de material adecuado para la debida conservacion de los documentos que reposan en el archivo de la institucion</t>
  </si>
  <si>
    <t>Recursos Insuficientes</t>
  </si>
  <si>
    <t>Enfermedades Laborales</t>
  </si>
  <si>
    <t>Adecuacion y remodelacion de la planta fisica</t>
  </si>
  <si>
    <t>Plan de Compra</t>
  </si>
  <si>
    <t>procedimiento. Formatos</t>
  </si>
  <si>
    <t>Aplicar El Procedimiento</t>
  </si>
  <si>
    <t>Planificar Y Asignar El Recurso Presupuestal</t>
  </si>
  <si>
    <t>Comité De Archivo</t>
  </si>
  <si>
    <t>Rectoria Y Planeacion</t>
  </si>
  <si>
    <t xml:space="preserve">Falta de comunicación e información sobre  el ingreso de nuevo personal administrativo y de apoyo a la gestión  para proyectar la distribución y ubicación de los puestos de trabajo </t>
  </si>
  <si>
    <t>Retraso en el cumplimiento de algunas necesidades requeridas en la oficina de compras a) módulo de inventario  b) actualización de inventario)</t>
  </si>
  <si>
    <t>Interrupcion En Las Actividaes</t>
  </si>
  <si>
    <t>Plan de adquisiciones. 
Solicitud</t>
  </si>
  <si>
    <t xml:space="preserve">Programar Con Las Personas Involucradas </t>
  </si>
  <si>
    <t xml:space="preserve">Compras y Mantenimiento. 
Talento Humano.
</t>
  </si>
  <si>
    <t>Planear Los Requerimientos En El PAC. Gestionar Solicitud</t>
  </si>
  <si>
    <t>Enero</t>
  </si>
  <si>
    <t>Ejecucion no oportuna del plan anual de auditoria por falta de planificacion, como insumo para el proceso de mejoramiento continuo</t>
  </si>
  <si>
    <t xml:space="preserve">Dificultad en la comunicación con la alta direccion en las diferentes actividades que se desarrollan para el cumplimiento de las metas institucionales </t>
  </si>
  <si>
    <t xml:space="preserve">Dificultad en la elaboracion de trabajo por entrega no oportuna de informacion de algunos lideres de proceso para consolidar dicha informacion </t>
  </si>
  <si>
    <t>Dificultad de cierre del plan de auditoria por no entregar oprturnamente los informes fineales  de auditoria por proceso para realizar las recomendaciones pertinentes</t>
  </si>
  <si>
    <t xml:space="preserve">Deficiencia en el seguimiento  a la informacion contable con el fin de reflejar la situacion real de la Institucion </t>
  </si>
  <si>
    <t>Imcumplimiento de procedimiento</t>
  </si>
  <si>
    <t>Disminición de la Calidad del Servicio</t>
  </si>
  <si>
    <t>Personas</t>
  </si>
  <si>
    <t>Recursos inadecuados o insufientes</t>
  </si>
  <si>
    <t xml:space="preserve">personas </t>
  </si>
  <si>
    <t>Plaenacion Inadecuada</t>
  </si>
  <si>
    <t>Ppersonas</t>
  </si>
  <si>
    <t>Incumplimiento de los procedimitos</t>
  </si>
  <si>
    <t>formatos</t>
  </si>
  <si>
    <t>Herramienta de comunicación e informacion</t>
  </si>
  <si>
    <t>Procedimientos.
Formatos</t>
  </si>
  <si>
    <t>Actas</t>
  </si>
  <si>
    <t>formatos. 
Oficios</t>
  </si>
  <si>
    <t>Informes. 
Oficios</t>
  </si>
  <si>
    <t>Planificar el programa anual de auditorias interna</t>
  </si>
  <si>
    <t>Contro Interno</t>
  </si>
  <si>
    <t>Cumplir con el plan de auditoria</t>
  </si>
  <si>
    <t>Aplicar la herramienta de comunicación e informacion</t>
  </si>
  <si>
    <t>Alta direccion.
 Control Interno</t>
  </si>
  <si>
    <t xml:space="preserve">Compromiso por los lideres de proceso en la oportuna entrega de la informacion </t>
  </si>
  <si>
    <t>Responsables de Proceso. 
Control Interno</t>
  </si>
  <si>
    <t xml:space="preserve">Seguimiento al reporte de la informacion </t>
  </si>
  <si>
    <t>Dispocion de los auditados y auditores en cerrar las auditorias en los procesos</t>
  </si>
  <si>
    <t xml:space="preserve">Control Interno.
Auditores y Auditados </t>
  </si>
  <si>
    <t xml:space="preserve">Realizar cruce de informacion con los procesos que generan registros contables </t>
  </si>
  <si>
    <t xml:space="preserve">Control Interno </t>
  </si>
  <si>
    <t>Falta de socializacion del Estatuto General de la Contratacion Publica a lo todos los servidores como mecanismo de transparencia al procedimiento de contratacion</t>
  </si>
  <si>
    <t>Celebracion de contrato sin el cumplimiento de los requisitos legales</t>
  </si>
  <si>
    <t xml:space="preserve">Intereses ilicitos en la celebracion de contartos </t>
  </si>
  <si>
    <t>Violacion al regimen de inhabilidades e incompatibilidad</t>
  </si>
  <si>
    <t>Liquidar el contrato sin verificar el efectivo cumplimiento del objeto contractual</t>
  </si>
  <si>
    <t xml:space="preserve">Irregularidades en el proceso de evaluacion de las ofertas </t>
  </si>
  <si>
    <t>Extralimitacion de funciones en realizar un acto administrativo</t>
  </si>
  <si>
    <t>Desviacion de poder al realizar un acto administrativo</t>
  </si>
  <si>
    <t>Errores aritmetico o involuntario al momento de asignar valores en el acto administrativo</t>
  </si>
  <si>
    <t xml:space="preserve">Falta y falsa motivacion de un acto administrativo </t>
  </si>
  <si>
    <t>Error en la formulacion de planes, programa y proyectos al momentos de la elaboracion del PDI</t>
  </si>
  <si>
    <t>Falta la participacion de todos los estamentos en PDI</t>
  </si>
  <si>
    <t>Falta de fijacion de indicadores apropiados para medir logros en el PDI</t>
  </si>
  <si>
    <t>Fijacion de metas itopica en el PDI</t>
  </si>
  <si>
    <t>Falta de asignacion de recursos presupuestales a los proyectos</t>
  </si>
  <si>
    <t xml:space="preserve">Sobrestimacion al presupuesto de ingresos de la institucion </t>
  </si>
  <si>
    <t>Subestimar el presupuesto de ingresos de la institucion</t>
  </si>
  <si>
    <t>Sobrestimacion al presupuesto de gasto de la institucion</t>
  </si>
  <si>
    <t>Subestimar el presupuesto de gasto de la institucion</t>
  </si>
  <si>
    <t>Falta de subestacion de los ingresos y gastos</t>
  </si>
  <si>
    <t xml:space="preserve">omision de normas que rige el presupuesto publico </t>
  </si>
  <si>
    <t>Detrimento Del Patrimonio</t>
  </si>
  <si>
    <t>Incumplimiento De Procedimiento. Metodos No Definidos E Inadecuados</t>
  </si>
  <si>
    <t>Detrimento Del Patrimonio. Perdida De Credibilidad. Disminución De La Calidad Del Servicio</t>
  </si>
  <si>
    <t xml:space="preserve">Detrimento Del Patrimonio. </t>
  </si>
  <si>
    <t xml:space="preserve">Interrupcion De La Actividad Desarrollada </t>
  </si>
  <si>
    <t>Incumplimiento Al Procedimiento</t>
  </si>
  <si>
    <t xml:space="preserve">Plan Accion </t>
  </si>
  <si>
    <t>Estatuto General de Contratacion publica</t>
  </si>
  <si>
    <t>Manula de funciones</t>
  </si>
  <si>
    <t>Acto administartivos</t>
  </si>
  <si>
    <t>Manual de funciones, Politica del desarrollo deltalento humano</t>
  </si>
  <si>
    <t>Actas, oficios, Publicacion radial</t>
  </si>
  <si>
    <t>Procedimientos y politicas instituciones</t>
  </si>
  <si>
    <t>Presupuesto de la vigencia, plan de accion</t>
  </si>
  <si>
    <t>procedimientos</t>
  </si>
  <si>
    <t>PROCEDIMIENTOS</t>
  </si>
  <si>
    <t>Normograma</t>
  </si>
  <si>
    <t>Socalizar el estatuto General de la Contratacion Publica a todos los servidores de la entidad</t>
  </si>
  <si>
    <t>Vicerrector Administrativo</t>
  </si>
  <si>
    <t>Verificar el cumplimiento de los requisito de los ofertante</t>
  </si>
  <si>
    <t>Cumplir con las exigencias y requisitos normativo en contratacion publica</t>
  </si>
  <si>
    <t>Verificar el cumplimiento del objeto del contrato para liquidarlo</t>
  </si>
  <si>
    <t>Ser objetivo al momento de evaluar las propuesta de las ofertas</t>
  </si>
  <si>
    <t>Vicerrector Administrativo y Comité Evaluador</t>
  </si>
  <si>
    <t>Aplicar los manuales y normas establecidas</t>
  </si>
  <si>
    <t xml:space="preserve">Revisar minusiosamente las liquidaciones </t>
  </si>
  <si>
    <t>Vicerrectoria Administrativa</t>
  </si>
  <si>
    <t>Organizar y planear la formulacion de los planes, programa y proyecto al meomento de realizar el PDI</t>
  </si>
  <si>
    <t>Rectoria,  Vicerrectoria Administrativa y Planeacion</t>
  </si>
  <si>
    <t>Convocar a los estamentos para que participen en el PDI</t>
  </si>
  <si>
    <t>Fijar la proyeccion con sus respctivos indicadores</t>
  </si>
  <si>
    <t>Fijar metas alcanzable en el PDI</t>
  </si>
  <si>
    <t>Asignar los recursos presupuestales a los proyectos</t>
  </si>
  <si>
    <t>Planear El Presupuesto De Ingreso De Acuerdo Al Comportamiento Historico De Los Proceso</t>
  </si>
  <si>
    <t>Rectoria,  Vicerrectoria Administrativa, Planeacion Y Financiera</t>
  </si>
  <si>
    <t>Planear El Presupuesto De Gastos De Acuerdo Al Comportamiento Historicos De Los Proceso</t>
  </si>
  <si>
    <t>Revisar Las Normas Que Aplique  El Mhp</t>
  </si>
  <si>
    <t>Rectoria,  Vicerrectoria Administrativa, Planeacio Y Financiera</t>
  </si>
  <si>
    <t>Utilizacion del debido formato</t>
  </si>
  <si>
    <t>Limitación presupuestal por falta de autonomía</t>
  </si>
  <si>
    <t>Subestimación presupuestal en gastos</t>
  </si>
  <si>
    <t>Sobreestimación de los ingresos</t>
  </si>
  <si>
    <t>Generación extemporánea de informes</t>
  </si>
  <si>
    <t>Perdida de información financiera</t>
  </si>
  <si>
    <t>Omisión de registro yo ajustes contables</t>
  </si>
  <si>
    <t>Registros contables inadecuados</t>
  </si>
  <si>
    <t>Pago de cuenta sin el lleno de requisitos</t>
  </si>
  <si>
    <t>Inexactitud de declaración tributaria</t>
  </si>
  <si>
    <t>Recursos Inadecuados O Insuficientes</t>
  </si>
  <si>
    <t>Falta De Entrenamiento</t>
  </si>
  <si>
    <t>Detrimento Patrimonial</t>
  </si>
  <si>
    <t>Proyectos de Presupuestos</t>
  </si>
  <si>
    <t>Gestion Permanente De Los Directivos Ante El Ministerio De Hacienda</t>
  </si>
  <si>
    <t>Resctoria, Gestion Financiera, Planeación</t>
  </si>
  <si>
    <t>Gestion Financiera</t>
  </si>
  <si>
    <t>Adquisicion De Equipos De Tecnologiade Punta</t>
  </si>
  <si>
    <t>Realizar Copias De Seguridad En Medios Tecnologicos</t>
  </si>
  <si>
    <t>Automatizar Los Resgitros Contables De La Institucion</t>
  </si>
  <si>
    <t>Revision De Los Resgistros Contables</t>
  </si>
  <si>
    <t>Reviszar Que Las Cuentas De Cobra Cumplan Con El Lleno De Los Requisitos Legales</t>
  </si>
  <si>
    <t>Socializacion.
Capacitaciones</t>
  </si>
  <si>
    <t>Plan de Capacitacion.
Solicitud</t>
  </si>
  <si>
    <t>Solicitud</t>
  </si>
  <si>
    <t>Solicitud.
Procedimiento.
Formatos</t>
  </si>
  <si>
    <t>Formatos.
Procedimientos</t>
  </si>
  <si>
    <t>Solicitud.
Procedimientos.
Formatos</t>
  </si>
  <si>
    <t>Manual de Procedimientos</t>
  </si>
  <si>
    <t>Gestion. Solicitud.
Procedimientos.
Formatos</t>
  </si>
  <si>
    <t>Oficios</t>
  </si>
  <si>
    <t xml:space="preserve">Solicitar y realizar socializaciones, talleres, capacitacion </t>
  </si>
  <si>
    <t>Convocatorias, foros, Participacion de los funcionarios</t>
  </si>
  <si>
    <t>Gestionar para la asignacion de una copia de seguridad</t>
  </si>
  <si>
    <t>Acreditacion, Gestion Estrategica</t>
  </si>
  <si>
    <t>Acreditacion, Talento Humano,</t>
  </si>
  <si>
    <t>Acreditacion, Sistema y Comunicación</t>
  </si>
  <si>
    <t>Delimitar el manejo de la informacion</t>
  </si>
  <si>
    <t>Acreditacion, ARCA</t>
  </si>
  <si>
    <t>Gestion ante el proceso de calidad</t>
  </si>
  <si>
    <t>Acreditcion, Gestion de Calidad</t>
  </si>
  <si>
    <t>Asesoria externa de un especialista en la metodologia y presentacion de los informes</t>
  </si>
  <si>
    <t>Acreditacion, Gestion administrativa</t>
  </si>
  <si>
    <t>Ejecutar el plan de y los procedimientos en el periodo pactado de manera oportuna</t>
  </si>
  <si>
    <t>Acreditacion</t>
  </si>
  <si>
    <t xml:space="preserve">Trabajar de manera oportuna adecuada, eficiente </t>
  </si>
  <si>
    <t>Cumplir con las directrices planmadas</t>
  </si>
  <si>
    <t>Acreditacion, Responsables de Procesos</t>
  </si>
  <si>
    <t>Solicitud de informacion a tiempo y de forma cordial</t>
  </si>
  <si>
    <t>Personas. 
Error en los procedimientos</t>
  </si>
  <si>
    <t>Errores En Los Procedimientos</t>
  </si>
  <si>
    <t>Fallas En Las Tecnologia</t>
  </si>
  <si>
    <t>Desastres Naturales</t>
  </si>
  <si>
    <t>Error En Los Procedimientos</t>
  </si>
  <si>
    <t>Fallas En La Tecnologia</t>
  </si>
  <si>
    <t>Materiales</t>
  </si>
  <si>
    <t>Fallas En La Tecnologia Y Errores En Los Procedimientos</t>
  </si>
  <si>
    <t>Instalaciones</t>
  </si>
  <si>
    <t>Materiales. Errores En Los Procedimientos</t>
  </si>
  <si>
    <t>Fallas Tecnologicas</t>
  </si>
  <si>
    <t xml:space="preserve">Disminución en la calidad del servicio </t>
  </si>
  <si>
    <t xml:space="preserve">Interrupcion En Las Actividaes </t>
  </si>
  <si>
    <t xml:space="preserve">Disminucion En La Calidad Del Servicio </t>
  </si>
  <si>
    <t xml:space="preserve">Disminucion De La Calidad Del Servico </t>
  </si>
  <si>
    <t xml:space="preserve">Perdida De Credibilidad. Disminución De La Calidad Del Servicio </t>
  </si>
  <si>
    <t xml:space="preserve">Disminucion De La Calidad Del Servicio </t>
  </si>
  <si>
    <t>5IN</t>
  </si>
  <si>
    <t>CARMEN PAULINA HERRERA RUEDA, RESPONSABLE DE LA OFICINA DE CONTROL INTERNO</t>
  </si>
  <si>
    <t>LUIS ALFONSO PEREZ GUERRA, RECTOR</t>
  </si>
  <si>
    <t>Consolidarse como la Institución de Educación Superior que lidere el proceso de formación técnica y tecnológica del talento humano necesario en el desarrollo socio-económico de la región Caribe colombiana y sus municipios de influencia.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</si>
</sst>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2]\ * #,##0.00_ ;_ [$€-2]\ * \-#,##0.00_ ;_ [$€-2]\ * &quot;-&quot;??_ "/>
  </numFmts>
  <fonts count="28" x14ac:knownFonts="1">
    <font>
      <sz val="10"/>
      <name val="Century Gothic"/>
    </font>
    <font>
      <sz val="10"/>
      <name val="Arial"/>
      <family val="2"/>
    </font>
    <font>
      <b/>
      <sz val="10"/>
      <name val="Arial"/>
      <family val="2"/>
    </font>
    <font>
      <sz val="8"/>
      <name val="Century Gothic"/>
      <family val="2"/>
    </font>
    <font>
      <b/>
      <sz val="8"/>
      <name val="Arial"/>
      <family val="2"/>
    </font>
    <font>
      <sz val="8"/>
      <name val="Arial"/>
      <family val="2"/>
    </font>
    <font>
      <sz val="10"/>
      <name val="Arial"/>
      <family val="2"/>
    </font>
    <font>
      <u/>
      <sz val="10"/>
      <color indexed="12"/>
      <name val="Arial"/>
      <family val="2"/>
    </font>
    <font>
      <sz val="8"/>
      <name val="Arial"/>
      <family val="2"/>
    </font>
    <font>
      <b/>
      <sz val="10"/>
      <name val="Century Gothic"/>
      <family val="2"/>
    </font>
    <font>
      <b/>
      <sz val="8"/>
      <color indexed="9"/>
      <name val="Arial"/>
      <family val="2"/>
    </font>
    <font>
      <b/>
      <sz val="10"/>
      <color indexed="9"/>
      <name val="Arial"/>
      <family val="2"/>
    </font>
    <font>
      <sz val="10"/>
      <color indexed="9"/>
      <name val="Arial"/>
      <family val="2"/>
    </font>
    <font>
      <b/>
      <sz val="14"/>
      <name val="Arial"/>
      <family val="2"/>
    </font>
    <font>
      <b/>
      <sz val="12"/>
      <name val="Arial"/>
      <family val="2"/>
    </font>
    <font>
      <b/>
      <sz val="9"/>
      <name val="Arial"/>
      <family val="2"/>
    </font>
    <font>
      <b/>
      <sz val="15"/>
      <name val="Arial"/>
      <family val="2"/>
    </font>
    <font>
      <sz val="9"/>
      <name val="Arial"/>
      <family val="2"/>
    </font>
    <font>
      <b/>
      <sz val="9"/>
      <color indexed="9"/>
      <name val="Arial"/>
      <family val="2"/>
    </font>
    <font>
      <sz val="10"/>
      <name val="Century Gothic"/>
      <family val="2"/>
    </font>
    <font>
      <sz val="10"/>
      <color rgb="FFFF0000"/>
      <name val="Arial"/>
      <family val="2"/>
    </font>
    <font>
      <sz val="10"/>
      <color theme="1"/>
      <name val="Arial"/>
      <family val="2"/>
    </font>
    <font>
      <b/>
      <sz val="11"/>
      <name val="Arial"/>
      <family val="2"/>
    </font>
    <font>
      <sz val="10"/>
      <name val="Century Gothic"/>
      <family val="2"/>
    </font>
    <font>
      <sz val="11"/>
      <name val="Calibri"/>
      <family val="2"/>
    </font>
    <font>
      <sz val="10"/>
      <color rgb="FF000000"/>
      <name val="Arial"/>
      <family val="2"/>
    </font>
    <font>
      <b/>
      <u/>
      <sz val="9"/>
      <name val="Arial"/>
      <family val="2"/>
    </font>
    <font>
      <b/>
      <u/>
      <sz val="10"/>
      <name val="Arial"/>
      <family val="2"/>
    </font>
  </fonts>
  <fills count="14">
    <fill>
      <patternFill patternType="none"/>
    </fill>
    <fill>
      <patternFill patternType="gray125"/>
    </fill>
    <fill>
      <patternFill patternType="solid">
        <fgColor indexed="18"/>
        <bgColor indexed="64"/>
      </patternFill>
    </fill>
    <fill>
      <patternFill patternType="solid">
        <fgColor indexed="31"/>
        <bgColor indexed="64"/>
      </patternFill>
    </fill>
    <fill>
      <patternFill patternType="solid">
        <fgColor indexed="40"/>
        <bgColor indexed="64"/>
      </patternFill>
    </fill>
    <fill>
      <patternFill patternType="solid">
        <fgColor indexed="48"/>
        <bgColor indexed="64"/>
      </patternFill>
    </fill>
    <fill>
      <patternFill patternType="solid">
        <fgColor indexed="9"/>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66FF33"/>
        <bgColor indexed="64"/>
      </patternFill>
    </fill>
    <fill>
      <patternFill patternType="solid">
        <fgColor rgb="FF00FF00"/>
        <bgColor indexed="64"/>
      </patternFill>
    </fill>
    <fill>
      <patternFill patternType="solid">
        <fgColor theme="0"/>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0" fontId="19" fillId="0" borderId="0"/>
    <xf numFmtId="164" fontId="1" fillId="0" borderId="0" applyFont="0" applyFill="0" applyBorder="0" applyAlignment="0" applyProtection="0"/>
    <xf numFmtId="43" fontId="23" fillId="0" borderId="0" applyFont="0" applyFill="0" applyBorder="0" applyAlignment="0" applyProtection="0"/>
  </cellStyleXfs>
  <cellXfs count="342">
    <xf numFmtId="0" fontId="0" fillId="0" borderId="0" xfId="0"/>
    <xf numFmtId="0" fontId="6" fillId="0" borderId="0" xfId="3" applyFill="1"/>
    <xf numFmtId="0" fontId="6" fillId="0" borderId="0" xfId="3"/>
    <xf numFmtId="0" fontId="6" fillId="0" borderId="0" xfId="3" applyAlignment="1"/>
    <xf numFmtId="0" fontId="6" fillId="0" borderId="1" xfId="3" applyBorder="1" applyAlignment="1">
      <alignment horizontal="center" vertical="center"/>
    </xf>
    <xf numFmtId="0" fontId="1" fillId="0" borderId="0" xfId="3" applyFont="1" applyAlignment="1">
      <alignment horizontal="center"/>
    </xf>
    <xf numFmtId="0" fontId="6" fillId="0" borderId="0" xfId="3" applyFill="1" applyBorder="1"/>
    <xf numFmtId="0" fontId="6" fillId="0" borderId="0" xfId="3" applyBorder="1"/>
    <xf numFmtId="0" fontId="6" fillId="0" borderId="0" xfId="3" applyFont="1"/>
    <xf numFmtId="49" fontId="5" fillId="0" borderId="1" xfId="5" applyNumberFormat="1" applyFont="1" applyBorder="1" applyAlignment="1">
      <alignment vertical="center" wrapText="1"/>
    </xf>
    <xf numFmtId="49" fontId="5" fillId="0" borderId="1" xfId="5" applyNumberFormat="1" applyFont="1" applyFill="1" applyBorder="1" applyAlignment="1">
      <alignment horizontal="center" vertical="center" wrapText="1"/>
    </xf>
    <xf numFmtId="49" fontId="5" fillId="0" borderId="1" xfId="5" applyNumberFormat="1" applyFont="1" applyBorder="1" applyAlignment="1">
      <alignment horizontal="left" vertical="center" wrapText="1"/>
    </xf>
    <xf numFmtId="49" fontId="5" fillId="0" borderId="1" xfId="5" applyNumberFormat="1" applyFont="1" applyBorder="1" applyAlignment="1">
      <alignment horizontal="center" vertical="center" wrapText="1"/>
    </xf>
    <xf numFmtId="49" fontId="5" fillId="0" borderId="1" xfId="5" applyNumberFormat="1" applyFont="1" applyFill="1" applyBorder="1" applyAlignment="1">
      <alignment horizontal="justify" vertical="center" wrapText="1"/>
    </xf>
    <xf numFmtId="49" fontId="5" fillId="0" borderId="1" xfId="5" applyNumberFormat="1" applyFont="1" applyBorder="1" applyAlignment="1">
      <alignment horizontal="justify" vertical="center" wrapText="1"/>
    </xf>
    <xf numFmtId="49" fontId="5" fillId="0" borderId="0" xfId="5" applyNumberFormat="1" applyFont="1" applyAlignment="1">
      <alignment horizontal="center" vertical="center" wrapText="1"/>
    </xf>
    <xf numFmtId="0" fontId="1" fillId="0" borderId="2" xfId="0" applyFont="1" applyBorder="1" applyAlignment="1">
      <alignment horizontal="center" vertical="center" wrapText="1"/>
    </xf>
    <xf numFmtId="0" fontId="6" fillId="0" borderId="2" xfId="3" applyBorder="1" applyAlignment="1">
      <alignment horizontal="center" vertical="center"/>
    </xf>
    <xf numFmtId="0" fontId="6" fillId="0" borderId="0" xfId="3" applyFont="1" applyAlignment="1">
      <alignment wrapText="1"/>
    </xf>
    <xf numFmtId="0" fontId="6" fillId="0" borderId="0" xfId="3" applyAlignment="1">
      <alignment vertical="center"/>
    </xf>
    <xf numFmtId="0" fontId="1" fillId="0" borderId="0" xfId="3" applyFont="1" applyFill="1" applyBorder="1" applyAlignment="1">
      <alignment horizontal="center" vertical="center"/>
    </xf>
    <xf numFmtId="0" fontId="6" fillId="0" borderId="0" xfId="3" applyNumberFormat="1"/>
    <xf numFmtId="0" fontId="1" fillId="0" borderId="1" xfId="0" applyFont="1" applyBorder="1" applyAlignment="1">
      <alignment horizontal="center" vertical="center" wrapText="1"/>
    </xf>
    <xf numFmtId="0" fontId="6" fillId="0" borderId="0" xfId="3" applyFont="1" applyFill="1"/>
    <xf numFmtId="0" fontId="6" fillId="0" borderId="1" xfId="3" applyFill="1" applyBorder="1" applyAlignment="1">
      <alignment horizontal="center" vertical="center"/>
    </xf>
    <xf numFmtId="0" fontId="6" fillId="0" borderId="0" xfId="3" applyFont="1" applyBorder="1"/>
    <xf numFmtId="0" fontId="1" fillId="0" borderId="1" xfId="0" applyFont="1" applyFill="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horizontal="center" vertical="center" wrapText="1"/>
    </xf>
    <xf numFmtId="0" fontId="1" fillId="0" borderId="0" xfId="0" applyFont="1" applyBorder="1" applyAlignment="1">
      <alignment vertical="center" wrapText="1"/>
    </xf>
    <xf numFmtId="0" fontId="6" fillId="0" borderId="3" xfId="3" applyBorder="1" applyAlignment="1">
      <alignment horizontal="center" vertical="center"/>
    </xf>
    <xf numFmtId="0" fontId="6" fillId="0" borderId="1" xfId="3" applyBorder="1" applyAlignment="1">
      <alignment horizontal="center" vertical="center" wrapText="1"/>
    </xf>
    <xf numFmtId="0" fontId="6" fillId="0" borderId="1" xfId="3" applyFill="1" applyBorder="1" applyAlignment="1">
      <alignment horizontal="center" vertical="center" wrapText="1"/>
    </xf>
    <xf numFmtId="0" fontId="6" fillId="0" borderId="2" xfId="3" applyBorder="1" applyAlignment="1">
      <alignment horizontal="center" vertical="center" wrapText="1"/>
    </xf>
    <xf numFmtId="0" fontId="6" fillId="0" borderId="1" xfId="3" applyBorder="1" applyAlignment="1">
      <alignment vertical="center"/>
    </xf>
    <xf numFmtId="0" fontId="6" fillId="0" borderId="3" xfId="3" applyBorder="1" applyAlignment="1">
      <alignment vertical="center"/>
    </xf>
    <xf numFmtId="0" fontId="1" fillId="0" borderId="3" xfId="0" applyFont="1" applyBorder="1" applyAlignment="1">
      <alignment horizontal="center" vertical="center" wrapText="1"/>
    </xf>
    <xf numFmtId="0" fontId="6" fillId="0" borderId="4" xfId="3" applyBorder="1"/>
    <xf numFmtId="0" fontId="10" fillId="2" borderId="3" xfId="3" applyFont="1" applyFill="1" applyBorder="1" applyAlignment="1">
      <alignment horizontal="center" vertical="center"/>
    </xf>
    <xf numFmtId="0" fontId="11" fillId="2" borderId="3" xfId="3" applyFont="1" applyFill="1" applyBorder="1" applyAlignment="1">
      <alignment horizontal="center" vertical="center"/>
    </xf>
    <xf numFmtId="49" fontId="6" fillId="0" borderId="1" xfId="5" applyNumberFormat="1" applyBorder="1" applyAlignment="1">
      <alignment horizontal="justify" vertical="center" wrapText="1"/>
    </xf>
    <xf numFmtId="49" fontId="4" fillId="0" borderId="5" xfId="5" applyNumberFormat="1" applyFont="1" applyBorder="1" applyAlignment="1">
      <alignment horizontal="center" vertical="center" wrapText="1"/>
    </xf>
    <xf numFmtId="49" fontId="5" fillId="0" borderId="6" xfId="5" applyNumberFormat="1" applyFont="1" applyFill="1" applyBorder="1" applyAlignment="1">
      <alignment horizontal="justify" vertical="center" wrapText="1"/>
    </xf>
    <xf numFmtId="49" fontId="5" fillId="0" borderId="6" xfId="5" applyNumberFormat="1" applyFont="1" applyFill="1" applyBorder="1" applyAlignment="1">
      <alignment horizontal="center" vertical="center" wrapText="1"/>
    </xf>
    <xf numFmtId="49" fontId="5" fillId="0" borderId="6" xfId="5" applyNumberFormat="1" applyFont="1" applyBorder="1" applyAlignment="1">
      <alignment vertical="center" wrapText="1"/>
    </xf>
    <xf numFmtId="49" fontId="5" fillId="0" borderId="7" xfId="5" applyNumberFormat="1" applyFont="1" applyBorder="1" applyAlignment="1">
      <alignment vertical="center" wrapText="1"/>
    </xf>
    <xf numFmtId="49" fontId="4" fillId="0" borderId="8" xfId="5" applyNumberFormat="1" applyFont="1" applyBorder="1" applyAlignment="1">
      <alignment horizontal="center" vertical="center" wrapText="1"/>
    </xf>
    <xf numFmtId="49" fontId="5" fillId="0" borderId="9" xfId="5" applyNumberFormat="1" applyFont="1" applyBorder="1" applyAlignment="1">
      <alignment vertical="center" wrapText="1"/>
    </xf>
    <xf numFmtId="49" fontId="5" fillId="0" borderId="8" xfId="5" applyNumberFormat="1" applyFont="1" applyBorder="1" applyAlignment="1">
      <alignment horizontal="center" vertical="center" wrapText="1"/>
    </xf>
    <xf numFmtId="49" fontId="5" fillId="0" borderId="9" xfId="5" applyNumberFormat="1" applyFont="1" applyBorder="1" applyAlignment="1">
      <alignment horizontal="justify" vertical="center" wrapText="1"/>
    </xf>
    <xf numFmtId="49" fontId="5" fillId="0" borderId="9" xfId="5" applyNumberFormat="1" applyFont="1" applyBorder="1" applyAlignment="1">
      <alignment horizontal="center" vertical="center" wrapText="1"/>
    </xf>
    <xf numFmtId="49" fontId="6" fillId="0" borderId="9" xfId="5" applyNumberFormat="1" applyBorder="1" applyAlignment="1">
      <alignment horizontal="justify" vertical="center" wrapText="1"/>
    </xf>
    <xf numFmtId="49" fontId="5" fillId="0" borderId="10" xfId="5" applyNumberFormat="1" applyFont="1" applyBorder="1" applyAlignment="1">
      <alignment horizontal="center" vertical="center" wrapText="1"/>
    </xf>
    <xf numFmtId="49" fontId="5" fillId="0" borderId="3" xfId="5" applyNumberFormat="1" applyFont="1" applyFill="1" applyBorder="1" applyAlignment="1">
      <alignment horizontal="center" vertical="center" wrapText="1"/>
    </xf>
    <xf numFmtId="49" fontId="5" fillId="0" borderId="3" xfId="5" applyNumberFormat="1" applyFont="1" applyFill="1" applyBorder="1" applyAlignment="1">
      <alignment vertical="center" wrapText="1"/>
    </xf>
    <xf numFmtId="49" fontId="5" fillId="0" borderId="3" xfId="5" applyNumberFormat="1" applyFont="1" applyBorder="1" applyAlignment="1">
      <alignment horizontal="center" vertical="center" wrapText="1"/>
    </xf>
    <xf numFmtId="49" fontId="5" fillId="0" borderId="3" xfId="5" applyNumberFormat="1" applyFont="1" applyBorder="1" applyAlignment="1">
      <alignment horizontal="left" vertical="center" wrapText="1"/>
    </xf>
    <xf numFmtId="49" fontId="6" fillId="0" borderId="3" xfId="5" applyNumberFormat="1" applyBorder="1" applyAlignment="1">
      <alignment horizontal="justify" vertical="center" wrapText="1"/>
    </xf>
    <xf numFmtId="49" fontId="6" fillId="0" borderId="11" xfId="5" applyNumberFormat="1" applyBorder="1" applyAlignment="1">
      <alignment horizontal="justify" vertical="center" wrapText="1"/>
    </xf>
    <xf numFmtId="0" fontId="5" fillId="0" borderId="0" xfId="5" applyFont="1" applyFill="1" applyAlignment="1">
      <alignment vertical="center" wrapText="1"/>
    </xf>
    <xf numFmtId="0" fontId="4" fillId="0" borderId="0" xfId="5" applyFont="1" applyFill="1" applyAlignment="1">
      <alignment vertical="center" wrapText="1"/>
    </xf>
    <xf numFmtId="0" fontId="4" fillId="0" borderId="12" xfId="5" applyFont="1" applyFill="1" applyBorder="1" applyAlignment="1">
      <alignment horizontal="center" vertical="center" wrapText="1"/>
    </xf>
    <xf numFmtId="49" fontId="4" fillId="0" borderId="13" xfId="5" applyNumberFormat="1" applyFont="1" applyFill="1" applyBorder="1" applyAlignment="1">
      <alignment horizontal="center" vertical="center" wrapText="1"/>
    </xf>
    <xf numFmtId="0" fontId="4" fillId="0" borderId="13" xfId="5" applyFont="1" applyFill="1" applyBorder="1" applyAlignment="1">
      <alignment horizontal="center" vertical="center" wrapText="1"/>
    </xf>
    <xf numFmtId="0" fontId="4" fillId="0" borderId="14" xfId="5" applyFont="1" applyFill="1" applyBorder="1" applyAlignment="1">
      <alignment horizontal="center" vertical="center" wrapText="1"/>
    </xf>
    <xf numFmtId="0" fontId="4" fillId="0" borderId="0" xfId="5" applyFont="1" applyAlignment="1">
      <alignment horizontal="center" vertical="center" wrapText="1"/>
    </xf>
    <xf numFmtId="49" fontId="5" fillId="0" borderId="0" xfId="5" applyNumberFormat="1" applyFont="1" applyAlignment="1">
      <alignment vertical="center" wrapText="1"/>
    </xf>
    <xf numFmtId="0" fontId="5" fillId="0" borderId="0" xfId="5" applyFont="1" applyAlignment="1">
      <alignment vertical="center" wrapText="1"/>
    </xf>
    <xf numFmtId="0" fontId="5" fillId="0" borderId="0" xfId="5" applyFont="1" applyAlignment="1">
      <alignment horizontal="center" vertical="center" wrapText="1"/>
    </xf>
    <xf numFmtId="0" fontId="1" fillId="0" borderId="0" xfId="0" applyFont="1" applyAlignment="1">
      <alignment horizontal="center" vertical="center" wrapText="1"/>
    </xf>
    <xf numFmtId="0" fontId="1" fillId="0" borderId="0" xfId="0" applyNumberFormat="1" applyFont="1" applyBorder="1" applyAlignment="1">
      <alignment vertical="center" wrapText="1"/>
    </xf>
    <xf numFmtId="0" fontId="1" fillId="3" borderId="5" xfId="0" applyFont="1" applyFill="1" applyBorder="1" applyAlignment="1">
      <alignment vertical="center" wrapText="1"/>
    </xf>
    <xf numFmtId="0" fontId="1" fillId="3" borderId="6" xfId="0" applyFont="1" applyFill="1" applyBorder="1" applyAlignment="1">
      <alignment vertical="center" wrapText="1"/>
    </xf>
    <xf numFmtId="49" fontId="1" fillId="3" borderId="6"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 fillId="3" borderId="1" xfId="0" applyFont="1" applyFill="1" applyBorder="1" applyAlignment="1">
      <alignment vertical="center" wrapText="1"/>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9" xfId="0" applyFont="1" applyFill="1" applyBorder="1" applyAlignment="1">
      <alignment vertical="center" wrapText="1"/>
    </xf>
    <xf numFmtId="0" fontId="1" fillId="3" borderId="10" xfId="0" applyFont="1" applyFill="1" applyBorder="1" applyAlignment="1">
      <alignment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11" xfId="0" applyFont="1" applyFill="1" applyBorder="1" applyAlignment="1">
      <alignment vertical="center" wrapText="1"/>
    </xf>
    <xf numFmtId="0" fontId="12" fillId="3" borderId="1" xfId="0" applyFont="1" applyFill="1" applyBorder="1" applyAlignment="1">
      <alignment horizontal="center" vertical="center" wrapText="1"/>
    </xf>
    <xf numFmtId="0" fontId="1" fillId="4" borderId="1" xfId="3" applyFont="1" applyFill="1" applyBorder="1"/>
    <xf numFmtId="0" fontId="6" fillId="4" borderId="1" xfId="3" applyFont="1" applyFill="1" applyBorder="1" applyAlignment="1">
      <alignment wrapText="1"/>
    </xf>
    <xf numFmtId="0" fontId="6" fillId="4" borderId="1" xfId="3" applyFont="1" applyFill="1" applyBorder="1"/>
    <xf numFmtId="0" fontId="6" fillId="4" borderId="1" xfId="3" applyFill="1" applyBorder="1"/>
    <xf numFmtId="0" fontId="9" fillId="5" borderId="1" xfId="0" applyFont="1" applyFill="1" applyBorder="1" applyAlignment="1">
      <alignment horizontal="center" vertical="center" wrapText="1"/>
    </xf>
    <xf numFmtId="0" fontId="0" fillId="0" borderId="0" xfId="0" applyAlignment="1">
      <alignment horizontal="center" vertical="center" wrapText="1"/>
    </xf>
    <xf numFmtId="0" fontId="6" fillId="6" borderId="0" xfId="4" applyFill="1"/>
    <xf numFmtId="0" fontId="2" fillId="6" borderId="0" xfId="4" applyFont="1" applyFill="1"/>
    <xf numFmtId="0" fontId="2" fillId="6" borderId="0" xfId="4" applyFont="1" applyFill="1" applyAlignment="1">
      <alignment horizontal="center" vertical="center"/>
    </xf>
    <xf numFmtId="0" fontId="15" fillId="7" borderId="0" xfId="4" applyFont="1" applyFill="1" applyBorder="1" applyAlignment="1">
      <alignment horizontal="center" vertical="center"/>
    </xf>
    <xf numFmtId="0" fontId="15" fillId="8" borderId="0" xfId="4" applyFont="1" applyFill="1" applyBorder="1" applyAlignment="1">
      <alignment horizontal="center" vertical="center"/>
    </xf>
    <xf numFmtId="0" fontId="15" fillId="9" borderId="0" xfId="4" applyFont="1" applyFill="1" applyBorder="1" applyAlignment="1">
      <alignment horizontal="center" vertical="center"/>
    </xf>
    <xf numFmtId="0" fontId="15" fillId="10" borderId="0" xfId="4" applyFont="1" applyFill="1" applyBorder="1" applyAlignment="1">
      <alignment horizontal="center" vertical="center"/>
    </xf>
    <xf numFmtId="0" fontId="4"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4" borderId="1" xfId="3" applyFont="1" applyFill="1" applyBorder="1" applyAlignment="1">
      <alignment horizontal="center" vertical="center" wrapText="1"/>
    </xf>
    <xf numFmtId="0" fontId="11" fillId="2" borderId="1" xfId="0" applyFont="1" applyFill="1" applyBorder="1" applyAlignment="1">
      <alignment horizontal="center"/>
    </xf>
    <xf numFmtId="0" fontId="1" fillId="0" borderId="1" xfId="0" applyFont="1" applyFill="1" applyBorder="1" applyAlignment="1">
      <alignment horizontal="left" vertical="center" wrapText="1"/>
    </xf>
    <xf numFmtId="0" fontId="6" fillId="0" borderId="0" xfId="3" applyNumberFormat="1" applyBorder="1" applyAlignment="1">
      <alignment horizontal="center" vertical="center" wrapText="1"/>
    </xf>
    <xf numFmtId="49" fontId="6" fillId="0" borderId="0" xfId="3" applyNumberFormat="1" applyBorder="1" applyAlignment="1">
      <alignment horizontal="center" vertical="center" wrapText="1"/>
    </xf>
    <xf numFmtId="0" fontId="1"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6"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0" fontId="21" fillId="11" borderId="1" xfId="0" applyFont="1" applyFill="1" applyBorder="1" applyAlignment="1">
      <alignment horizontal="center" vertical="center" wrapText="1"/>
    </xf>
    <xf numFmtId="0" fontId="9" fillId="0" borderId="0" xfId="0" applyFont="1" applyBorder="1" applyAlignment="1">
      <alignment vertical="center" wrapText="1"/>
    </xf>
    <xf numFmtId="18" fontId="1" fillId="0" borderId="0" xfId="0" applyNumberFormat="1" applyFont="1" applyBorder="1" applyAlignment="1">
      <alignment horizontal="center" vertical="center" wrapText="1"/>
    </xf>
    <xf numFmtId="0" fontId="11" fillId="2" borderId="2" xfId="0" applyFont="1" applyFill="1" applyBorder="1" applyAlignment="1">
      <alignment horizontal="center"/>
    </xf>
    <xf numFmtId="14" fontId="2" fillId="0" borderId="2" xfId="0" applyNumberFormat="1" applyFont="1" applyBorder="1" applyAlignment="1">
      <alignment horizontal="center"/>
    </xf>
    <xf numFmtId="0" fontId="20" fillId="0" borderId="0" xfId="2" applyFont="1" applyFill="1" applyBorder="1" applyAlignment="1" applyProtection="1">
      <alignment vertical="center" wrapText="1"/>
    </xf>
    <xf numFmtId="0" fontId="6" fillId="0" borderId="0" xfId="3" applyBorder="1" applyAlignment="1">
      <alignment vertical="center" wrapText="1"/>
    </xf>
    <xf numFmtId="0" fontId="1" fillId="0" borderId="1" xfId="3" applyFont="1" applyBorder="1" applyAlignment="1">
      <alignment horizontal="center" vertical="center" wrapText="1"/>
    </xf>
    <xf numFmtId="0" fontId="1" fillId="0" borderId="0" xfId="3" applyFont="1"/>
    <xf numFmtId="0" fontId="2" fillId="9" borderId="0" xfId="4" applyFont="1" applyFill="1" applyBorder="1"/>
    <xf numFmtId="0" fontId="2" fillId="9" borderId="15" xfId="4" applyFont="1" applyFill="1" applyBorder="1"/>
    <xf numFmtId="0" fontId="2" fillId="7" borderId="15" xfId="4" applyFont="1" applyFill="1" applyBorder="1"/>
    <xf numFmtId="0" fontId="2" fillId="7" borderId="16" xfId="4" applyFont="1" applyFill="1" applyBorder="1"/>
    <xf numFmtId="0" fontId="2" fillId="7" borderId="18" xfId="4" applyFont="1" applyFill="1" applyBorder="1"/>
    <xf numFmtId="0" fontId="2" fillId="8" borderId="24" xfId="4" applyFont="1" applyFill="1" applyBorder="1"/>
    <xf numFmtId="0" fontId="2" fillId="8" borderId="0" xfId="4" applyFont="1" applyFill="1" applyBorder="1"/>
    <xf numFmtId="0" fontId="2" fillId="10" borderId="24" xfId="4" applyFont="1" applyFill="1" applyBorder="1"/>
    <xf numFmtId="0" fontId="2" fillId="10" borderId="0" xfId="4" applyFont="1" applyFill="1" applyBorder="1"/>
    <xf numFmtId="0" fontId="2" fillId="9" borderId="18" xfId="4" applyFont="1" applyFill="1" applyBorder="1"/>
    <xf numFmtId="0" fontId="2" fillId="8" borderId="23" xfId="4" applyFont="1" applyFill="1" applyBorder="1"/>
    <xf numFmtId="0" fontId="2" fillId="9" borderId="23" xfId="4" applyFont="1" applyFill="1" applyBorder="1"/>
    <xf numFmtId="0" fontId="2" fillId="9" borderId="26" xfId="4" applyFont="1" applyFill="1" applyBorder="1"/>
    <xf numFmtId="0" fontId="2" fillId="7" borderId="25" xfId="4" applyFont="1" applyFill="1" applyBorder="1"/>
    <xf numFmtId="0" fontId="15" fillId="8" borderId="18" xfId="4" applyFont="1" applyFill="1" applyBorder="1" applyAlignment="1">
      <alignment horizontal="center" vertical="center"/>
    </xf>
    <xf numFmtId="0" fontId="15" fillId="10" borderId="18" xfId="4" applyFont="1" applyFill="1" applyBorder="1" applyAlignment="1">
      <alignment horizontal="center" vertical="center"/>
    </xf>
    <xf numFmtId="0" fontId="2" fillId="8" borderId="27" xfId="4" applyFont="1" applyFill="1" applyBorder="1"/>
    <xf numFmtId="0" fontId="15" fillId="8" borderId="23" xfId="4" applyFont="1" applyFill="1" applyBorder="1" applyAlignment="1">
      <alignment horizontal="center" vertical="center"/>
    </xf>
    <xf numFmtId="0" fontId="15" fillId="8" borderId="26" xfId="4" applyFont="1" applyFill="1" applyBorder="1" applyAlignment="1">
      <alignment horizontal="center" vertical="center"/>
    </xf>
    <xf numFmtId="0" fontId="15" fillId="9" borderId="23" xfId="4" applyFont="1" applyFill="1" applyBorder="1" applyAlignment="1">
      <alignment horizontal="center" vertical="center"/>
    </xf>
    <xf numFmtId="0" fontId="15" fillId="7" borderId="23" xfId="4" applyFont="1" applyFill="1" applyBorder="1" applyAlignment="1">
      <alignment horizontal="center" vertical="center"/>
    </xf>
    <xf numFmtId="0" fontId="2" fillId="7" borderId="26" xfId="4" applyFont="1" applyFill="1" applyBorder="1"/>
    <xf numFmtId="0" fontId="15" fillId="9" borderId="18" xfId="4" applyFont="1" applyFill="1" applyBorder="1" applyAlignment="1">
      <alignment horizontal="center" vertical="center"/>
    </xf>
    <xf numFmtId="0" fontId="15" fillId="9" borderId="26" xfId="4" applyFont="1" applyFill="1" applyBorder="1" applyAlignment="1">
      <alignment horizontal="center" vertical="center"/>
    </xf>
    <xf numFmtId="0" fontId="2" fillId="9" borderId="25" xfId="4" applyFont="1" applyFill="1" applyBorder="1"/>
    <xf numFmtId="0" fontId="2" fillId="7" borderId="23" xfId="4" applyFont="1" applyFill="1" applyBorder="1"/>
    <xf numFmtId="0" fontId="2" fillId="7" borderId="0" xfId="4" applyFont="1" applyFill="1" applyBorder="1"/>
    <xf numFmtId="0" fontId="1" fillId="0" borderId="35" xfId="0" applyFont="1" applyBorder="1" applyAlignment="1">
      <alignment horizontal="center" vertical="center" wrapText="1"/>
    </xf>
    <xf numFmtId="0" fontId="1" fillId="0" borderId="37"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1" xfId="3" applyFont="1" applyBorder="1" applyAlignment="1">
      <alignment horizontal="center" wrapText="1"/>
    </xf>
    <xf numFmtId="0" fontId="17" fillId="0" borderId="1" xfId="0" applyFont="1" applyBorder="1" applyAlignment="1">
      <alignment horizontal="center" vertical="center" wrapText="1"/>
    </xf>
    <xf numFmtId="0" fontId="1" fillId="0" borderId="28" xfId="3" applyFont="1" applyBorder="1" applyAlignment="1">
      <alignment horizontal="center" vertical="center" wrapText="1"/>
    </xf>
    <xf numFmtId="0" fontId="2"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1" fillId="0" borderId="13" xfId="3" applyFont="1" applyBorder="1" applyAlignment="1">
      <alignment horizontal="center" vertical="center" wrapText="1"/>
    </xf>
    <xf numFmtId="0" fontId="1" fillId="0" borderId="28" xfId="3" applyFont="1" applyBorder="1" applyAlignment="1">
      <alignment horizontal="center" vertical="center" wrapText="1"/>
    </xf>
    <xf numFmtId="0" fontId="1" fillId="0" borderId="2" xfId="3" applyFont="1" applyBorder="1" applyAlignment="1">
      <alignment horizontal="center" vertical="center" wrapText="1"/>
    </xf>
    <xf numFmtId="0" fontId="6" fillId="0" borderId="1" xfId="3" applyBorder="1" applyAlignment="1">
      <alignment horizontal="center" vertical="center" wrapText="1"/>
    </xf>
    <xf numFmtId="0" fontId="6" fillId="0" borderId="1" xfId="3" applyNumberFormat="1" applyFont="1" applyBorder="1" applyAlignment="1">
      <alignment horizontal="center" vertical="center" wrapText="1"/>
    </xf>
    <xf numFmtId="0" fontId="1" fillId="0" borderId="13" xfId="3" applyFont="1" applyBorder="1" applyAlignment="1">
      <alignment horizontal="center" vertical="center"/>
    </xf>
    <xf numFmtId="0" fontId="1" fillId="0" borderId="28" xfId="3" applyFont="1" applyBorder="1" applyAlignment="1">
      <alignment horizontal="center" vertical="center"/>
    </xf>
    <xf numFmtId="0" fontId="1" fillId="0" borderId="2" xfId="3" applyFont="1" applyBorder="1" applyAlignment="1">
      <alignment horizontal="center" vertical="center"/>
    </xf>
    <xf numFmtId="0" fontId="6" fillId="0" borderId="1" xfId="3" applyBorder="1" applyAlignment="1">
      <alignment horizontal="center" vertical="center"/>
    </xf>
    <xf numFmtId="49" fontId="1" fillId="0" borderId="1" xfId="3" applyNumberFormat="1" applyFont="1" applyBorder="1" applyAlignment="1">
      <alignment horizontal="center" vertical="center" wrapText="1"/>
    </xf>
    <xf numFmtId="0" fontId="1" fillId="0" borderId="1" xfId="3" applyFont="1" applyBorder="1" applyAlignment="1">
      <alignment horizontal="center" vertical="center"/>
    </xf>
    <xf numFmtId="0" fontId="1" fillId="0" borderId="1" xfId="3" applyFont="1" applyBorder="1" applyAlignment="1">
      <alignment horizontal="center" vertical="center" wrapText="1"/>
    </xf>
    <xf numFmtId="0" fontId="6" fillId="0" borderId="13" xfId="3" applyBorder="1" applyAlignment="1">
      <alignment horizontal="center" vertical="center"/>
    </xf>
    <xf numFmtId="0" fontId="6" fillId="0" borderId="28" xfId="3" applyBorder="1" applyAlignment="1">
      <alignment horizontal="center" vertical="center"/>
    </xf>
    <xf numFmtId="0" fontId="6" fillId="0" borderId="2" xfId="3" applyBorder="1" applyAlignment="1">
      <alignment horizontal="center" vertical="center"/>
    </xf>
    <xf numFmtId="0" fontId="1" fillId="0" borderId="1" xfId="2" applyFont="1" applyFill="1" applyBorder="1" applyAlignment="1" applyProtection="1">
      <alignment horizontal="center" vertical="center" wrapText="1"/>
    </xf>
    <xf numFmtId="0" fontId="1" fillId="0" borderId="1" xfId="3" applyFont="1" applyFill="1" applyBorder="1" applyAlignment="1">
      <alignment horizontal="center" vertical="center" wrapText="1"/>
    </xf>
    <xf numFmtId="0" fontId="1" fillId="0" borderId="13" xfId="3" applyFont="1" applyFill="1" applyBorder="1" applyAlignment="1">
      <alignment horizontal="center" vertical="center" wrapText="1"/>
    </xf>
    <xf numFmtId="0" fontId="1" fillId="0" borderId="28" xfId="3" applyFont="1" applyFill="1" applyBorder="1" applyAlignment="1">
      <alignment horizontal="center" vertical="center" wrapText="1"/>
    </xf>
    <xf numFmtId="0" fontId="1" fillId="0" borderId="2" xfId="3" applyFont="1" applyFill="1" applyBorder="1" applyAlignment="1">
      <alignment horizontal="center" vertical="center" wrapText="1"/>
    </xf>
    <xf numFmtId="49" fontId="6" fillId="0" borderId="1" xfId="3" applyNumberFormat="1" applyBorder="1" applyAlignment="1">
      <alignment horizontal="center" vertical="center" wrapText="1"/>
    </xf>
    <xf numFmtId="0" fontId="6" fillId="0" borderId="13" xfId="3" applyBorder="1" applyAlignment="1">
      <alignment horizontal="center" vertical="center" wrapText="1"/>
    </xf>
    <xf numFmtId="0" fontId="6" fillId="0" borderId="28" xfId="3" applyBorder="1" applyAlignment="1">
      <alignment horizontal="center" vertical="center" wrapText="1"/>
    </xf>
    <xf numFmtId="0" fontId="6" fillId="0" borderId="2" xfId="3" applyBorder="1" applyAlignment="1">
      <alignment horizontal="center" vertical="center" wrapText="1"/>
    </xf>
    <xf numFmtId="49" fontId="6" fillId="0" borderId="13" xfId="3" applyNumberFormat="1" applyBorder="1" applyAlignment="1">
      <alignment horizontal="center" vertical="center" wrapText="1"/>
    </xf>
    <xf numFmtId="49" fontId="6" fillId="0" borderId="28" xfId="3" applyNumberFormat="1" applyBorder="1" applyAlignment="1">
      <alignment horizontal="center" vertical="center" wrapText="1"/>
    </xf>
    <xf numFmtId="49" fontId="6" fillId="0" borderId="2" xfId="3" applyNumberFormat="1" applyBorder="1" applyAlignment="1">
      <alignment horizontal="center" vertical="center" wrapText="1"/>
    </xf>
    <xf numFmtId="0" fontId="6" fillId="0" borderId="1" xfId="3" applyNumberForma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8" xfId="0" applyFont="1" applyBorder="1" applyAlignment="1">
      <alignment horizontal="center" vertical="center"/>
    </xf>
    <xf numFmtId="0" fontId="1" fillId="0" borderId="2" xfId="0" applyFont="1" applyBorder="1" applyAlignment="1">
      <alignment horizontal="center" vertical="center"/>
    </xf>
    <xf numFmtId="0" fontId="6" fillId="0" borderId="1" xfId="3" applyFont="1" applyFill="1" applyBorder="1" applyAlignment="1">
      <alignment horizontal="center" vertical="center" wrapText="1"/>
    </xf>
    <xf numFmtId="0" fontId="6" fillId="0" borderId="1" xfId="3" applyFill="1" applyBorder="1" applyAlignment="1">
      <alignment horizontal="center" vertical="center" wrapText="1"/>
    </xf>
    <xf numFmtId="0" fontId="9" fillId="0" borderId="22" xfId="0" applyFont="1" applyBorder="1" applyAlignment="1">
      <alignment horizontal="center" vertical="center" wrapText="1"/>
    </xf>
    <xf numFmtId="0" fontId="9" fillId="0" borderId="17" xfId="0" applyFont="1" applyBorder="1" applyAlignment="1">
      <alignment horizontal="center" vertical="center" wrapText="1"/>
    </xf>
    <xf numFmtId="0" fontId="1" fillId="0" borderId="13" xfId="2" applyFont="1" applyFill="1" applyBorder="1" applyAlignment="1" applyProtection="1">
      <alignment horizontal="center" vertical="center" wrapText="1"/>
    </xf>
    <xf numFmtId="0" fontId="1" fillId="0" borderId="28" xfId="2" applyFont="1" applyFill="1" applyBorder="1" applyAlignment="1" applyProtection="1">
      <alignment horizontal="center" vertical="center" wrapText="1"/>
    </xf>
    <xf numFmtId="0" fontId="1" fillId="0" borderId="2" xfId="2" applyFont="1" applyFill="1" applyBorder="1" applyAlignment="1" applyProtection="1">
      <alignment horizontal="center" vertical="center" wrapText="1"/>
    </xf>
    <xf numFmtId="0" fontId="1" fillId="0" borderId="22" xfId="3" applyFont="1" applyBorder="1" applyAlignment="1">
      <alignment horizontal="center" vertical="center"/>
    </xf>
    <xf numFmtId="0" fontId="1" fillId="0" borderId="17" xfId="3" applyFont="1" applyBorder="1" applyAlignment="1">
      <alignment horizontal="center" vertical="center"/>
    </xf>
    <xf numFmtId="0" fontId="1" fillId="0" borderId="20" xfId="3" applyFont="1" applyBorder="1" applyAlignment="1">
      <alignment horizontal="center" vertical="center"/>
    </xf>
    <xf numFmtId="0" fontId="21" fillId="0" borderId="13" xfId="2" applyFont="1" applyFill="1" applyBorder="1" applyAlignment="1" applyProtection="1">
      <alignment horizontal="center" vertical="center" wrapText="1"/>
    </xf>
    <xf numFmtId="0" fontId="21" fillId="0" borderId="28" xfId="2" applyFont="1" applyFill="1" applyBorder="1" applyAlignment="1" applyProtection="1">
      <alignment horizontal="center" vertical="center" wrapText="1"/>
    </xf>
    <xf numFmtId="0" fontId="21" fillId="0" borderId="2" xfId="2" applyFont="1" applyFill="1" applyBorder="1" applyAlignment="1" applyProtection="1">
      <alignment horizontal="center" vertical="center" wrapText="1"/>
    </xf>
    <xf numFmtId="0" fontId="2" fillId="4" borderId="1" xfId="3" applyFont="1" applyFill="1" applyBorder="1" applyAlignment="1">
      <alignment horizontal="center" vertical="center" wrapText="1"/>
    </xf>
    <xf numFmtId="0" fontId="16" fillId="0" borderId="1" xfId="3" applyFont="1" applyFill="1" applyBorder="1" applyAlignment="1">
      <alignment horizontal="center" vertical="center"/>
    </xf>
    <xf numFmtId="0" fontId="4" fillId="4" borderId="1" xfId="0" applyFont="1" applyFill="1" applyBorder="1" applyAlignment="1">
      <alignment horizontal="center" vertical="center"/>
    </xf>
    <xf numFmtId="0" fontId="2" fillId="4" borderId="1" xfId="3" applyFont="1" applyFill="1" applyBorder="1" applyAlignment="1">
      <alignment horizontal="center" vertical="center"/>
    </xf>
    <xf numFmtId="0" fontId="2" fillId="0" borderId="1" xfId="0" applyFont="1" applyBorder="1" applyAlignment="1">
      <alignment horizontal="center"/>
    </xf>
    <xf numFmtId="14" fontId="2" fillId="0" borderId="1" xfId="0" applyNumberFormat="1" applyFont="1" applyBorder="1" applyAlignment="1">
      <alignment horizontal="center"/>
    </xf>
    <xf numFmtId="15" fontId="1" fillId="0" borderId="13" xfId="3" applyNumberFormat="1" applyFont="1" applyBorder="1" applyAlignment="1">
      <alignment horizontal="center" vertical="center"/>
    </xf>
    <xf numFmtId="15" fontId="1" fillId="0" borderId="28" xfId="3" applyNumberFormat="1" applyFont="1" applyBorder="1" applyAlignment="1">
      <alignment horizontal="center" vertical="center"/>
    </xf>
    <xf numFmtId="15" fontId="1" fillId="0" borderId="2" xfId="3" applyNumberFormat="1" applyFont="1" applyBorder="1" applyAlignment="1">
      <alignment horizontal="center" vertical="center"/>
    </xf>
    <xf numFmtId="0" fontId="0" fillId="0" borderId="1" xfId="0" applyBorder="1" applyAlignment="1">
      <alignment horizontal="center" vertical="center"/>
    </xf>
    <xf numFmtId="0" fontId="1" fillId="0" borderId="22" xfId="3" applyFont="1" applyBorder="1" applyAlignment="1">
      <alignment horizontal="center" vertical="center" wrapText="1"/>
    </xf>
    <xf numFmtId="0" fontId="1" fillId="0" borderId="17" xfId="3" applyFont="1" applyBorder="1" applyAlignment="1">
      <alignment horizontal="center" vertical="center" wrapText="1"/>
    </xf>
    <xf numFmtId="0" fontId="1" fillId="0" borderId="20" xfId="3" applyFont="1" applyBorder="1" applyAlignment="1">
      <alignment horizontal="center" vertical="center" wrapText="1"/>
    </xf>
    <xf numFmtId="16" fontId="1" fillId="0" borderId="13" xfId="3" applyNumberFormat="1" applyFont="1" applyBorder="1" applyAlignment="1">
      <alignment horizontal="center" vertical="center"/>
    </xf>
    <xf numFmtId="16" fontId="1" fillId="0" borderId="28" xfId="3" applyNumberFormat="1" applyFont="1" applyBorder="1" applyAlignment="1">
      <alignment horizontal="center" vertical="center"/>
    </xf>
    <xf numFmtId="16" fontId="1" fillId="0" borderId="2" xfId="3" applyNumberFormat="1" applyFont="1" applyBorder="1" applyAlignment="1">
      <alignment horizontal="center" vertical="center"/>
    </xf>
    <xf numFmtId="17" fontId="1" fillId="0" borderId="13" xfId="3" applyNumberFormat="1" applyFont="1" applyBorder="1" applyAlignment="1">
      <alignment horizontal="center"/>
    </xf>
    <xf numFmtId="17" fontId="1" fillId="0" borderId="28" xfId="3" applyNumberFormat="1" applyFont="1" applyBorder="1" applyAlignment="1">
      <alignment horizontal="center"/>
    </xf>
    <xf numFmtId="17" fontId="1" fillId="0" borderId="2" xfId="3" applyNumberFormat="1" applyFont="1" applyBorder="1" applyAlignment="1">
      <alignment horizontal="center"/>
    </xf>
    <xf numFmtId="0" fontId="1" fillId="0" borderId="22" xfId="3" applyFont="1" applyBorder="1" applyAlignment="1">
      <alignment horizontal="center" wrapText="1"/>
    </xf>
    <xf numFmtId="0" fontId="1" fillId="0" borderId="17" xfId="3" applyFont="1" applyBorder="1" applyAlignment="1">
      <alignment horizontal="center" wrapText="1"/>
    </xf>
    <xf numFmtId="0" fontId="1" fillId="0" borderId="20" xfId="3" applyFont="1" applyBorder="1" applyAlignment="1">
      <alignment horizontal="center" wrapText="1"/>
    </xf>
    <xf numFmtId="16" fontId="1" fillId="0" borderId="13" xfId="3" applyNumberFormat="1" applyFont="1" applyBorder="1" applyAlignment="1">
      <alignment horizontal="center" vertical="center" wrapText="1"/>
    </xf>
    <xf numFmtId="16" fontId="1" fillId="0" borderId="28" xfId="3" applyNumberFormat="1" applyFont="1" applyBorder="1" applyAlignment="1">
      <alignment horizontal="center" vertical="center" wrapText="1"/>
    </xf>
    <xf numFmtId="16" fontId="1" fillId="0" borderId="2" xfId="3" applyNumberFormat="1" applyFont="1" applyBorder="1" applyAlignment="1">
      <alignment horizontal="center" vertical="center" wrapText="1"/>
    </xf>
    <xf numFmtId="16" fontId="1" fillId="0" borderId="22" xfId="3" applyNumberFormat="1" applyFont="1" applyBorder="1" applyAlignment="1">
      <alignment horizontal="center" vertical="center" wrapText="1"/>
    </xf>
    <xf numFmtId="16" fontId="1" fillId="0" borderId="17" xfId="3" applyNumberFormat="1" applyFont="1" applyBorder="1" applyAlignment="1">
      <alignment horizontal="center" vertical="center" wrapText="1"/>
    </xf>
    <xf numFmtId="16" fontId="1" fillId="0" borderId="20" xfId="3" applyNumberFormat="1" applyFont="1" applyBorder="1" applyAlignment="1">
      <alignment horizontal="center" vertical="center" wrapText="1"/>
    </xf>
    <xf numFmtId="0" fontId="1" fillId="0" borderId="1" xfId="0" applyFont="1" applyBorder="1" applyAlignment="1">
      <alignment horizontal="center" vertical="center"/>
    </xf>
    <xf numFmtId="3" fontId="1" fillId="0" borderId="13" xfId="0" applyNumberFormat="1" applyFont="1" applyBorder="1" applyAlignment="1">
      <alignment horizontal="center" vertical="center" wrapText="1"/>
    </xf>
    <xf numFmtId="3" fontId="1" fillId="0" borderId="28"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16" fontId="1" fillId="0" borderId="22" xfId="3" applyNumberFormat="1" applyFont="1" applyBorder="1" applyAlignment="1">
      <alignment horizontal="center" vertical="center"/>
    </xf>
    <xf numFmtId="16" fontId="1" fillId="0" borderId="17" xfId="3" applyNumberFormat="1" applyFont="1" applyBorder="1" applyAlignment="1">
      <alignment horizontal="center" vertical="center"/>
    </xf>
    <xf numFmtId="16" fontId="1" fillId="0" borderId="20" xfId="3" applyNumberFormat="1" applyFont="1" applyBorder="1" applyAlignment="1">
      <alignment horizontal="center" vertical="center"/>
    </xf>
    <xf numFmtId="17" fontId="1" fillId="0" borderId="13" xfId="3" applyNumberFormat="1" applyFont="1" applyBorder="1" applyAlignment="1">
      <alignment horizontal="center" vertical="center"/>
    </xf>
    <xf numFmtId="17" fontId="1" fillId="0" borderId="28" xfId="3" applyNumberFormat="1" applyFont="1" applyBorder="1" applyAlignment="1">
      <alignment horizontal="center" vertical="center"/>
    </xf>
    <xf numFmtId="17" fontId="1" fillId="0" borderId="2" xfId="3" applyNumberFormat="1" applyFont="1" applyBorder="1" applyAlignment="1">
      <alignment horizontal="center" vertical="center"/>
    </xf>
    <xf numFmtId="0" fontId="1" fillId="0" borderId="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 xfId="0" applyFont="1" applyBorder="1" applyAlignment="1">
      <alignment horizontal="center" vertical="center" wrapText="1"/>
    </xf>
    <xf numFmtId="0" fontId="1" fillId="0" borderId="13" xfId="8" applyNumberFormat="1" applyFont="1" applyBorder="1" applyAlignment="1">
      <alignment horizontal="center" vertical="center"/>
    </xf>
    <xf numFmtId="0" fontId="1" fillId="0" borderId="28" xfId="8" applyNumberFormat="1" applyFont="1" applyBorder="1" applyAlignment="1">
      <alignment horizontal="center" vertical="center"/>
    </xf>
    <xf numFmtId="0" fontId="1" fillId="0" borderId="2" xfId="8" applyNumberFormat="1" applyFont="1" applyBorder="1" applyAlignment="1">
      <alignment horizontal="center" vertical="center"/>
    </xf>
    <xf numFmtId="0" fontId="1" fillId="0" borderId="13" xfId="3" applyFont="1" applyBorder="1" applyAlignment="1">
      <alignment horizontal="center" wrapText="1"/>
    </xf>
    <xf numFmtId="0" fontId="1" fillId="0" borderId="2" xfId="3" applyFont="1" applyBorder="1" applyAlignment="1">
      <alignment horizontal="center" wrapText="1"/>
    </xf>
    <xf numFmtId="1" fontId="1" fillId="0" borderId="13" xfId="3" applyNumberFormat="1" applyFont="1" applyBorder="1" applyAlignment="1">
      <alignment horizontal="center" vertical="center"/>
    </xf>
    <xf numFmtId="1" fontId="1" fillId="0" borderId="28" xfId="3" applyNumberFormat="1" applyFont="1" applyBorder="1" applyAlignment="1">
      <alignment horizontal="center" vertical="center"/>
    </xf>
    <xf numFmtId="1" fontId="1" fillId="0" borderId="2" xfId="3" applyNumberFormat="1" applyFont="1" applyBorder="1" applyAlignment="1">
      <alignment horizontal="center" vertical="center"/>
    </xf>
    <xf numFmtId="0" fontId="1" fillId="0" borderId="28" xfId="3" applyFont="1" applyBorder="1" applyAlignment="1">
      <alignment horizontal="center" wrapText="1"/>
    </xf>
    <xf numFmtId="1" fontId="1" fillId="0" borderId="13" xfId="3" applyNumberFormat="1" applyFont="1" applyBorder="1" applyAlignment="1">
      <alignment horizontal="center" vertical="center" wrapText="1"/>
    </xf>
    <xf numFmtId="1" fontId="1" fillId="0" borderId="28" xfId="3" applyNumberFormat="1" applyFont="1" applyBorder="1" applyAlignment="1">
      <alignment horizontal="center" vertical="center" wrapText="1"/>
    </xf>
    <xf numFmtId="1" fontId="1" fillId="0" borderId="2" xfId="3" applyNumberFormat="1" applyFont="1" applyBorder="1" applyAlignment="1">
      <alignment horizontal="center" vertical="center" wrapText="1"/>
    </xf>
    <xf numFmtId="0" fontId="21" fillId="0" borderId="1" xfId="2" applyFont="1" applyFill="1" applyBorder="1" applyAlignment="1" applyProtection="1">
      <alignment horizontal="center" vertical="center" wrapText="1"/>
    </xf>
    <xf numFmtId="0" fontId="2" fillId="0" borderId="1" xfId="3" applyFont="1" applyFill="1" applyBorder="1" applyAlignment="1">
      <alignment horizontal="center" vertical="center"/>
    </xf>
    <xf numFmtId="0" fontId="11" fillId="2" borderId="1" xfId="3" applyFont="1" applyFill="1" applyBorder="1" applyAlignment="1">
      <alignment horizontal="center" vertical="center"/>
    </xf>
    <xf numFmtId="0" fontId="2" fillId="0" borderId="1" xfId="3" applyFont="1" applyBorder="1" applyAlignment="1">
      <alignment horizontal="center" vertical="center"/>
    </xf>
    <xf numFmtId="0" fontId="2" fillId="0" borderId="2" xfId="0" applyFont="1" applyBorder="1" applyAlignment="1">
      <alignment horizontal="center"/>
    </xf>
    <xf numFmtId="0" fontId="9" fillId="5" borderId="1" xfId="0" applyFont="1" applyFill="1" applyBorder="1" applyAlignment="1">
      <alignment horizontal="center" vertical="center" wrapText="1"/>
    </xf>
    <xf numFmtId="0" fontId="14" fillId="6" borderId="0" xfId="4" applyFont="1" applyFill="1" applyAlignment="1">
      <alignment horizontal="center" vertical="center"/>
    </xf>
    <xf numFmtId="0" fontId="2" fillId="6" borderId="18" xfId="4" applyFont="1" applyFill="1" applyBorder="1" applyAlignment="1">
      <alignment horizontal="center" vertical="center"/>
    </xf>
    <xf numFmtId="0" fontId="14" fillId="6" borderId="0" xfId="4" applyFont="1" applyFill="1" applyAlignment="1">
      <alignment horizontal="center" vertical="center" textRotation="255"/>
    </xf>
    <xf numFmtId="0" fontId="2" fillId="6" borderId="15" xfId="4" applyFont="1" applyFill="1" applyBorder="1" applyAlignment="1">
      <alignment horizontal="center" vertical="center"/>
    </xf>
    <xf numFmtId="0" fontId="4" fillId="0" borderId="25" xfId="5" applyFont="1" applyFill="1" applyBorder="1" applyAlignment="1">
      <alignment horizontal="center" vertical="center" wrapText="1"/>
    </xf>
    <xf numFmtId="0" fontId="4" fillId="0" borderId="15" xfId="5" applyFont="1" applyFill="1" applyBorder="1" applyAlignment="1">
      <alignment horizontal="center" vertical="center" wrapText="1"/>
    </xf>
    <xf numFmtId="0" fontId="4" fillId="0" borderId="16" xfId="5" applyFont="1" applyFill="1" applyBorder="1" applyAlignment="1">
      <alignment horizontal="center" vertical="center" wrapText="1"/>
    </xf>
    <xf numFmtId="0" fontId="4" fillId="0" borderId="24"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4" fillId="0" borderId="18" xfId="5" applyFont="1" applyFill="1" applyBorder="1" applyAlignment="1">
      <alignment horizontal="center" vertical="center" wrapText="1"/>
    </xf>
    <xf numFmtId="0" fontId="4" fillId="0" borderId="27" xfId="5" applyFont="1" applyFill="1" applyBorder="1" applyAlignment="1">
      <alignment horizontal="center" vertical="center" wrapText="1"/>
    </xf>
    <xf numFmtId="0" fontId="4" fillId="0" borderId="23" xfId="5" applyFont="1" applyFill="1" applyBorder="1" applyAlignment="1">
      <alignment horizontal="center" vertical="center" wrapText="1"/>
    </xf>
    <xf numFmtId="0" fontId="4" fillId="0" borderId="26" xfId="5" applyFont="1" applyFill="1" applyBorder="1" applyAlignment="1">
      <alignment horizontal="center" vertical="center" wrapText="1"/>
    </xf>
    <xf numFmtId="0" fontId="4" fillId="0" borderId="29" xfId="5" applyFont="1" applyFill="1" applyBorder="1" applyAlignment="1">
      <alignment horizontal="center" vertical="center" wrapText="1"/>
    </xf>
    <xf numFmtId="0" fontId="4" fillId="0" borderId="19" xfId="5" applyFont="1" applyFill="1" applyBorder="1" applyAlignment="1">
      <alignment horizontal="center" vertical="center" wrapText="1"/>
    </xf>
    <xf numFmtId="0" fontId="4" fillId="0" borderId="30" xfId="5" applyFont="1" applyFill="1" applyBorder="1" applyAlignment="1">
      <alignment horizontal="center" vertical="center" wrapText="1"/>
    </xf>
    <xf numFmtId="0" fontId="6" fillId="0" borderId="3" xfId="3" applyBorder="1" applyAlignment="1">
      <alignment horizontal="center" vertical="center"/>
    </xf>
    <xf numFmtId="0" fontId="1" fillId="0" borderId="8"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1" fillId="2" borderId="31" xfId="3" applyFont="1" applyFill="1" applyBorder="1" applyAlignment="1">
      <alignment horizontal="center" vertical="center"/>
    </xf>
    <xf numFmtId="0" fontId="11" fillId="2" borderId="32" xfId="3" applyFont="1" applyFill="1" applyBorder="1" applyAlignment="1">
      <alignment horizontal="center" vertical="center"/>
    </xf>
    <xf numFmtId="0" fontId="11" fillId="2" borderId="33" xfId="3" applyFont="1" applyFill="1" applyBorder="1" applyAlignment="1">
      <alignment horizontal="center" vertical="center"/>
    </xf>
    <xf numFmtId="0" fontId="1" fillId="0" borderId="34" xfId="3" applyFont="1" applyFill="1" applyBorder="1" applyAlignment="1">
      <alignment horizontal="center" vertical="center" wrapText="1"/>
    </xf>
    <xf numFmtId="0" fontId="11" fillId="2" borderId="2" xfId="3" applyFont="1" applyFill="1" applyBorder="1" applyAlignment="1">
      <alignment horizontal="center" vertical="center"/>
    </xf>
    <xf numFmtId="0" fontId="11" fillId="2" borderId="3" xfId="3" applyFont="1" applyFill="1" applyBorder="1" applyAlignment="1">
      <alignment horizontal="center" vertical="center"/>
    </xf>
    <xf numFmtId="0" fontId="11" fillId="2" borderId="4" xfId="3" applyFont="1" applyFill="1" applyBorder="1" applyAlignment="1">
      <alignment horizontal="center" vertical="center" wrapText="1"/>
    </xf>
    <xf numFmtId="0" fontId="11" fillId="2" borderId="11" xfId="3" applyFont="1" applyFill="1" applyBorder="1" applyAlignment="1">
      <alignment horizontal="center" vertical="center" wrapText="1"/>
    </xf>
    <xf numFmtId="0" fontId="6" fillId="0" borderId="1" xfId="3" applyFill="1" applyBorder="1" applyAlignment="1">
      <alignment horizontal="center" vertical="center"/>
    </xf>
    <xf numFmtId="0" fontId="11" fillId="2" borderId="34" xfId="3" applyFont="1" applyFill="1" applyBorder="1" applyAlignment="1">
      <alignment horizontal="center" vertical="center"/>
    </xf>
    <xf numFmtId="0" fontId="11" fillId="2" borderId="10" xfId="3" applyFont="1" applyFill="1" applyBorder="1" applyAlignment="1">
      <alignment horizontal="center" vertical="center"/>
    </xf>
    <xf numFmtId="0" fontId="1" fillId="0" borderId="36" xfId="0" applyFont="1" applyBorder="1" applyAlignment="1">
      <alignment horizontal="center" vertical="center" wrapText="1"/>
    </xf>
    <xf numFmtId="0" fontId="1" fillId="13" borderId="1" xfId="0" applyFont="1" applyFill="1" applyBorder="1" applyAlignment="1">
      <alignment horizontal="center" vertical="center" wrapText="1"/>
    </xf>
    <xf numFmtId="1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3" fontId="2" fillId="0" borderId="1" xfId="8"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1" xfId="2" applyFont="1" applyFill="1" applyBorder="1" applyAlignment="1" applyProtection="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1" fillId="12" borderId="1" xfId="0" applyFont="1" applyFill="1" applyBorder="1" applyAlignment="1">
      <alignment horizontal="left" vertical="center" wrapText="1"/>
    </xf>
    <xf numFmtId="0" fontId="1" fillId="0" borderId="2" xfId="0" applyFont="1" applyBorder="1" applyAlignment="1">
      <alignment horizontal="left" vertical="center" wrapText="1"/>
    </xf>
    <xf numFmtId="0" fontId="26" fillId="0" borderId="1" xfId="0" applyFont="1" applyBorder="1" applyAlignment="1">
      <alignment horizontal="center" vertical="center" wrapText="1"/>
    </xf>
    <xf numFmtId="0" fontId="27" fillId="0" borderId="1" xfId="6" applyFont="1" applyBorder="1" applyAlignment="1">
      <alignment horizontal="center" vertical="center"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13" fillId="6" borderId="31" xfId="4" applyFont="1" applyFill="1" applyBorder="1" applyAlignment="1">
      <alignment horizontal="center" vertical="center"/>
    </xf>
    <xf numFmtId="0" fontId="13" fillId="6" borderId="32" xfId="4" applyFont="1" applyFill="1" applyBorder="1" applyAlignment="1">
      <alignment horizontal="center" vertical="center"/>
    </xf>
    <xf numFmtId="0" fontId="13" fillId="6" borderId="33" xfId="4" applyFont="1" applyFill="1" applyBorder="1" applyAlignment="1">
      <alignment horizontal="center" vertical="center"/>
    </xf>
    <xf numFmtId="0" fontId="15" fillId="7" borderId="18" xfId="4" applyFont="1" applyFill="1" applyBorder="1" applyAlignment="1">
      <alignment horizontal="center" vertical="center"/>
    </xf>
    <xf numFmtId="0" fontId="15" fillId="9" borderId="16" xfId="4" applyFont="1" applyFill="1" applyBorder="1" applyAlignment="1">
      <alignment horizontal="center" vertical="center"/>
    </xf>
    <xf numFmtId="0" fontId="15" fillId="8" borderId="16" xfId="4" applyFont="1" applyFill="1" applyBorder="1" applyAlignment="1">
      <alignment horizontal="center" vertical="center"/>
    </xf>
    <xf numFmtId="0" fontId="15" fillId="10" borderId="16" xfId="4" applyFont="1" applyFill="1" applyBorder="1" applyAlignment="1">
      <alignment horizontal="center" vertical="center"/>
    </xf>
    <xf numFmtId="0" fontId="15" fillId="10" borderId="26" xfId="4" applyFont="1" applyFill="1" applyBorder="1" applyAlignment="1">
      <alignment horizontal="center" vertical="center"/>
    </xf>
    <xf numFmtId="0" fontId="6" fillId="6" borderId="23" xfId="4" applyFill="1" applyBorder="1"/>
  </cellXfs>
  <cellStyles count="9">
    <cellStyle name="Euro" xfId="1"/>
    <cellStyle name="Euro 2" xfId="7"/>
    <cellStyle name="Hipervínculo" xfId="2" builtinId="8"/>
    <cellStyle name="Millares" xfId="8" builtinId="3"/>
    <cellStyle name="Normal" xfId="0" builtinId="0"/>
    <cellStyle name="Normal 2" xfId="6"/>
    <cellStyle name="Normal_FORMATOS" xfId="3"/>
    <cellStyle name="Normal_Libro1" xfId="4"/>
    <cellStyle name="Normal_Mapa de riesgos de INGEOMINAS" xfId="5"/>
  </cellStyles>
  <dxfs count="1227">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51"/>
          <bgColor rgb="FF66FF33"/>
        </patternFill>
      </fill>
    </dxf>
    <dxf>
      <fill>
        <patternFill patternType="solid">
          <fgColor indexed="13"/>
          <bgColor rgb="FFFFFF00"/>
        </patternFill>
      </fill>
    </dxf>
    <dxf>
      <fill>
        <patternFill patternType="solid">
          <fgColor indexed="25"/>
          <bgColor rgb="FFFF0000"/>
        </patternFill>
      </fill>
    </dxf>
    <dxf>
      <fill>
        <patternFill patternType="solid">
          <fgColor indexed="49"/>
          <bgColor indexed="11"/>
        </patternFill>
      </fill>
    </dxf>
    <dxf>
      <fill>
        <patternFill patternType="solid">
          <fgColor indexed="34"/>
          <bgColor indexed="13"/>
        </patternFill>
      </fill>
    </dxf>
    <dxf>
      <fill>
        <patternFill patternType="solid">
          <fgColor indexed="13"/>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ont>
        <color theme="0"/>
      </font>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ont>
        <color theme="0"/>
      </font>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ont>
        <color theme="0"/>
      </font>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ont>
        <color theme="0"/>
      </font>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ont>
        <color theme="0"/>
      </font>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ont>
        <color theme="0"/>
      </font>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47"/>
        </patternFill>
      </fill>
    </dxf>
    <dxf>
      <font>
        <color auto="1"/>
        <name val="Cambria"/>
        <scheme val="none"/>
      </font>
      <fill>
        <patternFill>
          <bgColor indexed="43"/>
        </patternFill>
      </fill>
    </dxf>
    <dxf>
      <fill>
        <patternFill>
          <bgColor indexed="43"/>
        </patternFill>
      </fill>
    </dxf>
    <dxf>
      <fill>
        <patternFill>
          <bgColor indexed="47"/>
        </patternFill>
      </fill>
    </dxf>
    <dxf>
      <fill>
        <patternFill>
          <bgColor indexed="11"/>
        </patternFill>
      </fill>
    </dxf>
    <dxf>
      <fill>
        <patternFill>
          <bgColor indexed="13"/>
        </patternFill>
      </fill>
    </dxf>
    <dxf>
      <fill>
        <patternFill>
          <bgColor indexed="51"/>
        </patternFill>
      </fill>
    </dxf>
    <dxf>
      <font>
        <color theme="0"/>
      </font>
    </dxf>
    <dxf>
      <fill>
        <patternFill>
          <bgColor indexed="47"/>
        </patternFill>
      </fill>
    </dxf>
    <dxf>
      <fill>
        <patternFill>
          <bgColor indexed="43"/>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99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indexed="47"/>
        </patternFill>
      </fill>
    </dxf>
    <dxf>
      <fill>
        <patternFill>
          <bgColor indexed="43"/>
        </patternFill>
      </fill>
    </dxf>
    <dxf>
      <font>
        <color theme="0"/>
      </font>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ont>
        <color theme="0"/>
      </font>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indexed="11"/>
        </patternFill>
      </fill>
    </dxf>
    <dxf>
      <fill>
        <patternFill>
          <bgColor indexed="13"/>
        </patternFill>
      </fill>
    </dxf>
    <dxf>
      <fill>
        <patternFill>
          <bgColor indexed="51"/>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66FF33"/>
        </patternFill>
      </fill>
    </dxf>
    <dxf>
      <fill>
        <patternFill>
          <bgColor rgb="FFFFFF00"/>
        </patternFill>
      </fill>
    </dxf>
    <dxf>
      <fill>
        <patternFill>
          <bgColor rgb="FFFF0000"/>
        </patternFill>
      </fill>
    </dxf>
    <dxf>
      <fill>
        <patternFill>
          <bgColor rgb="FF00B0F0"/>
        </patternFill>
      </fill>
    </dxf>
    <dxf>
      <fill>
        <patternFill>
          <bgColor rgb="FF00FF00"/>
        </patternFill>
      </fill>
    </dxf>
    <dxf>
      <fill>
        <patternFill>
          <bgColor rgb="FFFFFF00"/>
        </patternFill>
      </fill>
    </dxf>
    <dxf>
      <fill>
        <patternFill>
          <bgColor rgb="FFFFC000"/>
        </patternFill>
      </fill>
    </dxf>
    <dxf>
      <fill>
        <patternFill>
          <bgColor rgb="FFC000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800100</xdr:colOff>
      <xdr:row>2</xdr:row>
      <xdr:rowOff>123825</xdr:rowOff>
    </xdr:from>
    <xdr:to>
      <xdr:col>8</xdr:col>
      <xdr:colOff>114608</xdr:colOff>
      <xdr:row>2</xdr:row>
      <xdr:rowOff>128016</xdr:rowOff>
    </xdr:to>
    <xdr:sp macro="" textlink="">
      <xdr:nvSpPr>
        <xdr:cNvPr id="1256" name="Text Box 41"/>
        <xdr:cNvSpPr txBox="1">
          <a:spLocks noChangeArrowheads="1"/>
        </xdr:cNvSpPr>
      </xdr:nvSpPr>
      <xdr:spPr bwMode="auto">
        <a:xfrm>
          <a:off x="10125075" y="781050"/>
          <a:ext cx="104775" cy="180975"/>
        </a:xfrm>
        <a:prstGeom prst="rect">
          <a:avLst/>
        </a:prstGeom>
        <a:noFill/>
        <a:ln w="9525">
          <a:noFill/>
          <a:miter lim="800000"/>
          <a:headEnd/>
          <a:tailEnd/>
        </a:ln>
      </xdr:spPr>
    </xdr:sp>
    <xdr:clientData/>
  </xdr:twoCellAnchor>
  <xdr:twoCellAnchor editAs="oneCell">
    <xdr:from>
      <xdr:col>7</xdr:col>
      <xdr:colOff>800100</xdr:colOff>
      <xdr:row>3</xdr:row>
      <xdr:rowOff>238125</xdr:rowOff>
    </xdr:from>
    <xdr:to>
      <xdr:col>8</xdr:col>
      <xdr:colOff>114608</xdr:colOff>
      <xdr:row>3</xdr:row>
      <xdr:rowOff>246507</xdr:rowOff>
    </xdr:to>
    <xdr:sp macro="" textlink="">
      <xdr:nvSpPr>
        <xdr:cNvPr id="1257"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3</xdr:row>
      <xdr:rowOff>238125</xdr:rowOff>
    </xdr:from>
    <xdr:to>
      <xdr:col>8</xdr:col>
      <xdr:colOff>114608</xdr:colOff>
      <xdr:row>3</xdr:row>
      <xdr:rowOff>246507</xdr:rowOff>
    </xdr:to>
    <xdr:sp macro="" textlink="">
      <xdr:nvSpPr>
        <xdr:cNvPr id="1258"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5"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6"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7" name="Text Box 41"/>
        <xdr:cNvSpPr txBox="1">
          <a:spLocks noChangeArrowheads="1"/>
        </xdr:cNvSpPr>
      </xdr:nvSpPr>
      <xdr:spPr bwMode="auto">
        <a:xfrm>
          <a:off x="1012507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8" name="Text Box 41"/>
        <xdr:cNvSpPr txBox="1">
          <a:spLocks noChangeArrowheads="1"/>
        </xdr:cNvSpPr>
      </xdr:nvSpPr>
      <xdr:spPr bwMode="auto">
        <a:xfrm>
          <a:off x="1012507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9" name="Text Box 41"/>
        <xdr:cNvSpPr txBox="1">
          <a:spLocks noChangeArrowheads="1"/>
        </xdr:cNvSpPr>
      </xdr:nvSpPr>
      <xdr:spPr bwMode="auto">
        <a:xfrm>
          <a:off x="9982200"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0" name="Text Box 41"/>
        <xdr:cNvSpPr txBox="1">
          <a:spLocks noChangeArrowheads="1"/>
        </xdr:cNvSpPr>
      </xdr:nvSpPr>
      <xdr:spPr bwMode="auto">
        <a:xfrm>
          <a:off x="9982200"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1" name="Text Box 41"/>
        <xdr:cNvSpPr txBox="1">
          <a:spLocks noChangeArrowheads="1"/>
        </xdr:cNvSpPr>
      </xdr:nvSpPr>
      <xdr:spPr bwMode="auto">
        <a:xfrm>
          <a:off x="8982075"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2" name="Text Box 41"/>
        <xdr:cNvSpPr txBox="1">
          <a:spLocks noChangeArrowheads="1"/>
        </xdr:cNvSpPr>
      </xdr:nvSpPr>
      <xdr:spPr bwMode="auto">
        <a:xfrm>
          <a:off x="8982075"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13" name="Text Box 41"/>
        <xdr:cNvSpPr txBox="1">
          <a:spLocks noChangeArrowheads="1"/>
        </xdr:cNvSpPr>
      </xdr:nvSpPr>
      <xdr:spPr bwMode="auto">
        <a:xfrm>
          <a:off x="6724650" y="14287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14" name="Text Box 41"/>
        <xdr:cNvSpPr txBox="1">
          <a:spLocks noChangeArrowheads="1"/>
        </xdr:cNvSpPr>
      </xdr:nvSpPr>
      <xdr:spPr bwMode="auto">
        <a:xfrm>
          <a:off x="6724650" y="1428750"/>
          <a:ext cx="104775" cy="209550"/>
        </a:xfrm>
        <a:prstGeom prst="rect">
          <a:avLst/>
        </a:prstGeom>
        <a:noFill/>
        <a:ln w="9525">
          <a:noFill/>
          <a:miter lim="800000"/>
          <a:headEnd/>
          <a:tailEnd/>
        </a:ln>
      </xdr:spPr>
    </xdr:sp>
    <xdr:clientData/>
  </xdr:twoCellAnchor>
  <xdr:twoCellAnchor editAs="oneCell">
    <xdr:from>
      <xdr:col>7</xdr:col>
      <xdr:colOff>800100</xdr:colOff>
      <xdr:row>96</xdr:row>
      <xdr:rowOff>238125</xdr:rowOff>
    </xdr:from>
    <xdr:to>
      <xdr:col>7</xdr:col>
      <xdr:colOff>904875</xdr:colOff>
      <xdr:row>97</xdr:row>
      <xdr:rowOff>126207</xdr:rowOff>
    </xdr:to>
    <xdr:sp macro="" textlink="">
      <xdr:nvSpPr>
        <xdr:cNvPr id="16"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91</xdr:row>
      <xdr:rowOff>238125</xdr:rowOff>
    </xdr:from>
    <xdr:to>
      <xdr:col>7</xdr:col>
      <xdr:colOff>904875</xdr:colOff>
      <xdr:row>91</xdr:row>
      <xdr:rowOff>447675</xdr:rowOff>
    </xdr:to>
    <xdr:sp macro="" textlink="">
      <xdr:nvSpPr>
        <xdr:cNvPr id="17"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91</xdr:row>
      <xdr:rowOff>238125</xdr:rowOff>
    </xdr:from>
    <xdr:to>
      <xdr:col>7</xdr:col>
      <xdr:colOff>904875</xdr:colOff>
      <xdr:row>91</xdr:row>
      <xdr:rowOff>447675</xdr:rowOff>
    </xdr:to>
    <xdr:sp macro="" textlink="">
      <xdr:nvSpPr>
        <xdr:cNvPr id="18"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87</xdr:row>
      <xdr:rowOff>238125</xdr:rowOff>
    </xdr:from>
    <xdr:to>
      <xdr:col>7</xdr:col>
      <xdr:colOff>904875</xdr:colOff>
      <xdr:row>87</xdr:row>
      <xdr:rowOff>447675</xdr:rowOff>
    </xdr:to>
    <xdr:sp macro="" textlink="">
      <xdr:nvSpPr>
        <xdr:cNvPr id="19"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87</xdr:row>
      <xdr:rowOff>238125</xdr:rowOff>
    </xdr:from>
    <xdr:to>
      <xdr:col>7</xdr:col>
      <xdr:colOff>904875</xdr:colOff>
      <xdr:row>87</xdr:row>
      <xdr:rowOff>447675</xdr:rowOff>
    </xdr:to>
    <xdr:sp macro="" textlink="">
      <xdr:nvSpPr>
        <xdr:cNvPr id="20"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83</xdr:row>
      <xdr:rowOff>238125</xdr:rowOff>
    </xdr:from>
    <xdr:to>
      <xdr:col>7</xdr:col>
      <xdr:colOff>904875</xdr:colOff>
      <xdr:row>83</xdr:row>
      <xdr:rowOff>447675</xdr:rowOff>
    </xdr:to>
    <xdr:sp macro="" textlink="">
      <xdr:nvSpPr>
        <xdr:cNvPr id="21"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83</xdr:row>
      <xdr:rowOff>238125</xdr:rowOff>
    </xdr:from>
    <xdr:to>
      <xdr:col>7</xdr:col>
      <xdr:colOff>904875</xdr:colOff>
      <xdr:row>83</xdr:row>
      <xdr:rowOff>447675</xdr:rowOff>
    </xdr:to>
    <xdr:sp macro="" textlink="">
      <xdr:nvSpPr>
        <xdr:cNvPr id="22"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78</xdr:row>
      <xdr:rowOff>0</xdr:rowOff>
    </xdr:from>
    <xdr:to>
      <xdr:col>7</xdr:col>
      <xdr:colOff>904875</xdr:colOff>
      <xdr:row>78</xdr:row>
      <xdr:rowOff>209550</xdr:rowOff>
    </xdr:to>
    <xdr:sp macro="" textlink="">
      <xdr:nvSpPr>
        <xdr:cNvPr id="23"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78</xdr:row>
      <xdr:rowOff>0</xdr:rowOff>
    </xdr:from>
    <xdr:to>
      <xdr:col>7</xdr:col>
      <xdr:colOff>904875</xdr:colOff>
      <xdr:row>78</xdr:row>
      <xdr:rowOff>209550</xdr:rowOff>
    </xdr:to>
    <xdr:sp macro="" textlink="">
      <xdr:nvSpPr>
        <xdr:cNvPr id="24"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72</xdr:row>
      <xdr:rowOff>238125</xdr:rowOff>
    </xdr:from>
    <xdr:to>
      <xdr:col>7</xdr:col>
      <xdr:colOff>904875</xdr:colOff>
      <xdr:row>72</xdr:row>
      <xdr:rowOff>447675</xdr:rowOff>
    </xdr:to>
    <xdr:sp macro="" textlink="">
      <xdr:nvSpPr>
        <xdr:cNvPr id="25" name="Text Box 41"/>
        <xdr:cNvSpPr txBox="1">
          <a:spLocks noChangeArrowheads="1"/>
        </xdr:cNvSpPr>
      </xdr:nvSpPr>
      <xdr:spPr bwMode="auto">
        <a:xfrm>
          <a:off x="1012507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72</xdr:row>
      <xdr:rowOff>238125</xdr:rowOff>
    </xdr:from>
    <xdr:to>
      <xdr:col>7</xdr:col>
      <xdr:colOff>904875</xdr:colOff>
      <xdr:row>72</xdr:row>
      <xdr:rowOff>447675</xdr:rowOff>
    </xdr:to>
    <xdr:sp macro="" textlink="">
      <xdr:nvSpPr>
        <xdr:cNvPr id="26" name="Text Box 41"/>
        <xdr:cNvSpPr txBox="1">
          <a:spLocks noChangeArrowheads="1"/>
        </xdr:cNvSpPr>
      </xdr:nvSpPr>
      <xdr:spPr bwMode="auto">
        <a:xfrm>
          <a:off x="1012507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67</xdr:row>
      <xdr:rowOff>0</xdr:rowOff>
    </xdr:from>
    <xdr:to>
      <xdr:col>7</xdr:col>
      <xdr:colOff>904875</xdr:colOff>
      <xdr:row>67</xdr:row>
      <xdr:rowOff>209550</xdr:rowOff>
    </xdr:to>
    <xdr:sp macro="" textlink="">
      <xdr:nvSpPr>
        <xdr:cNvPr id="27"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67</xdr:row>
      <xdr:rowOff>0</xdr:rowOff>
    </xdr:from>
    <xdr:to>
      <xdr:col>7</xdr:col>
      <xdr:colOff>904875</xdr:colOff>
      <xdr:row>67</xdr:row>
      <xdr:rowOff>209550</xdr:rowOff>
    </xdr:to>
    <xdr:sp macro="" textlink="">
      <xdr:nvSpPr>
        <xdr:cNvPr id="28"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59</xdr:row>
      <xdr:rowOff>238125</xdr:rowOff>
    </xdr:from>
    <xdr:to>
      <xdr:col>7</xdr:col>
      <xdr:colOff>904875</xdr:colOff>
      <xdr:row>59</xdr:row>
      <xdr:rowOff>447675</xdr:rowOff>
    </xdr:to>
    <xdr:sp macro="" textlink="">
      <xdr:nvSpPr>
        <xdr:cNvPr id="29" name="Text Box 41"/>
        <xdr:cNvSpPr txBox="1">
          <a:spLocks noChangeArrowheads="1"/>
        </xdr:cNvSpPr>
      </xdr:nvSpPr>
      <xdr:spPr bwMode="auto">
        <a:xfrm>
          <a:off x="898207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59</xdr:row>
      <xdr:rowOff>238125</xdr:rowOff>
    </xdr:from>
    <xdr:to>
      <xdr:col>7</xdr:col>
      <xdr:colOff>904875</xdr:colOff>
      <xdr:row>59</xdr:row>
      <xdr:rowOff>447675</xdr:rowOff>
    </xdr:to>
    <xdr:sp macro="" textlink="">
      <xdr:nvSpPr>
        <xdr:cNvPr id="30" name="Text Box 41"/>
        <xdr:cNvSpPr txBox="1">
          <a:spLocks noChangeArrowheads="1"/>
        </xdr:cNvSpPr>
      </xdr:nvSpPr>
      <xdr:spPr bwMode="auto">
        <a:xfrm>
          <a:off x="898207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57</xdr:row>
      <xdr:rowOff>238125</xdr:rowOff>
    </xdr:from>
    <xdr:to>
      <xdr:col>7</xdr:col>
      <xdr:colOff>1088482</xdr:colOff>
      <xdr:row>57</xdr:row>
      <xdr:rowOff>447675</xdr:rowOff>
    </xdr:to>
    <xdr:sp macro="" textlink="">
      <xdr:nvSpPr>
        <xdr:cNvPr id="31" name="Text Box 41"/>
        <xdr:cNvSpPr txBox="1">
          <a:spLocks noChangeArrowheads="1"/>
        </xdr:cNvSpPr>
      </xdr:nvSpPr>
      <xdr:spPr bwMode="auto">
        <a:xfrm>
          <a:off x="7734300" y="1228725"/>
          <a:ext cx="109788" cy="209550"/>
        </a:xfrm>
        <a:prstGeom prst="rect">
          <a:avLst/>
        </a:prstGeom>
        <a:noFill/>
        <a:ln w="9525">
          <a:noFill/>
          <a:miter lim="800000"/>
          <a:headEnd/>
          <a:tailEnd/>
        </a:ln>
      </xdr:spPr>
    </xdr:sp>
    <xdr:clientData/>
  </xdr:twoCellAnchor>
  <xdr:twoCellAnchor editAs="oneCell">
    <xdr:from>
      <xdr:col>7</xdr:col>
      <xdr:colOff>800100</xdr:colOff>
      <xdr:row>57</xdr:row>
      <xdr:rowOff>238125</xdr:rowOff>
    </xdr:from>
    <xdr:to>
      <xdr:col>7</xdr:col>
      <xdr:colOff>1088482</xdr:colOff>
      <xdr:row>57</xdr:row>
      <xdr:rowOff>447675</xdr:rowOff>
    </xdr:to>
    <xdr:sp macro="" textlink="">
      <xdr:nvSpPr>
        <xdr:cNvPr id="32" name="Text Box 41"/>
        <xdr:cNvSpPr txBox="1">
          <a:spLocks noChangeArrowheads="1"/>
        </xdr:cNvSpPr>
      </xdr:nvSpPr>
      <xdr:spPr bwMode="auto">
        <a:xfrm>
          <a:off x="7734300" y="1228725"/>
          <a:ext cx="109788" cy="209550"/>
        </a:xfrm>
        <a:prstGeom prst="rect">
          <a:avLst/>
        </a:prstGeom>
        <a:noFill/>
        <a:ln w="9525">
          <a:noFill/>
          <a:miter lim="800000"/>
          <a:headEnd/>
          <a:tailEnd/>
        </a:ln>
      </xdr:spPr>
    </xdr:sp>
    <xdr:clientData/>
  </xdr:twoCellAnchor>
  <xdr:twoCellAnchor editAs="oneCell">
    <xdr:from>
      <xdr:col>7</xdr:col>
      <xdr:colOff>800100</xdr:colOff>
      <xdr:row>31</xdr:row>
      <xdr:rowOff>238125</xdr:rowOff>
    </xdr:from>
    <xdr:to>
      <xdr:col>7</xdr:col>
      <xdr:colOff>904875</xdr:colOff>
      <xdr:row>32</xdr:row>
      <xdr:rowOff>126206</xdr:rowOff>
    </xdr:to>
    <xdr:sp macro="" textlink="">
      <xdr:nvSpPr>
        <xdr:cNvPr id="33" name="Text Box 41"/>
        <xdr:cNvSpPr txBox="1">
          <a:spLocks noChangeArrowheads="1"/>
        </xdr:cNvSpPr>
      </xdr:nvSpPr>
      <xdr:spPr bwMode="auto">
        <a:xfrm>
          <a:off x="898207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31</xdr:row>
      <xdr:rowOff>238125</xdr:rowOff>
    </xdr:from>
    <xdr:to>
      <xdr:col>7</xdr:col>
      <xdr:colOff>904875</xdr:colOff>
      <xdr:row>32</xdr:row>
      <xdr:rowOff>126206</xdr:rowOff>
    </xdr:to>
    <xdr:sp macro="" textlink="">
      <xdr:nvSpPr>
        <xdr:cNvPr id="34" name="Text Box 41"/>
        <xdr:cNvSpPr txBox="1">
          <a:spLocks noChangeArrowheads="1"/>
        </xdr:cNvSpPr>
      </xdr:nvSpPr>
      <xdr:spPr bwMode="auto">
        <a:xfrm>
          <a:off x="898207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45</xdr:row>
      <xdr:rowOff>238125</xdr:rowOff>
    </xdr:from>
    <xdr:to>
      <xdr:col>7</xdr:col>
      <xdr:colOff>904875</xdr:colOff>
      <xdr:row>45</xdr:row>
      <xdr:rowOff>447675</xdr:rowOff>
    </xdr:to>
    <xdr:sp macro="" textlink="">
      <xdr:nvSpPr>
        <xdr:cNvPr id="35" name="Text Box 41"/>
        <xdr:cNvSpPr txBox="1">
          <a:spLocks noChangeArrowheads="1"/>
        </xdr:cNvSpPr>
      </xdr:nvSpPr>
      <xdr:spPr bwMode="auto">
        <a:xfrm>
          <a:off x="1012507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45</xdr:row>
      <xdr:rowOff>238125</xdr:rowOff>
    </xdr:from>
    <xdr:to>
      <xdr:col>7</xdr:col>
      <xdr:colOff>904875</xdr:colOff>
      <xdr:row>45</xdr:row>
      <xdr:rowOff>447675</xdr:rowOff>
    </xdr:to>
    <xdr:sp macro="" textlink="">
      <xdr:nvSpPr>
        <xdr:cNvPr id="36" name="Text Box 41"/>
        <xdr:cNvSpPr txBox="1">
          <a:spLocks noChangeArrowheads="1"/>
        </xdr:cNvSpPr>
      </xdr:nvSpPr>
      <xdr:spPr bwMode="auto">
        <a:xfrm>
          <a:off x="1012507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55</xdr:row>
      <xdr:rowOff>238125</xdr:rowOff>
    </xdr:from>
    <xdr:to>
      <xdr:col>7</xdr:col>
      <xdr:colOff>904875</xdr:colOff>
      <xdr:row>55</xdr:row>
      <xdr:rowOff>447675</xdr:rowOff>
    </xdr:to>
    <xdr:sp macro="" textlink="">
      <xdr:nvSpPr>
        <xdr:cNvPr id="37"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55</xdr:row>
      <xdr:rowOff>238125</xdr:rowOff>
    </xdr:from>
    <xdr:to>
      <xdr:col>7</xdr:col>
      <xdr:colOff>904875</xdr:colOff>
      <xdr:row>55</xdr:row>
      <xdr:rowOff>447675</xdr:rowOff>
    </xdr:to>
    <xdr:sp macro="" textlink="">
      <xdr:nvSpPr>
        <xdr:cNvPr id="38"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58</xdr:row>
      <xdr:rowOff>238125</xdr:rowOff>
    </xdr:from>
    <xdr:to>
      <xdr:col>7</xdr:col>
      <xdr:colOff>1088482</xdr:colOff>
      <xdr:row>58</xdr:row>
      <xdr:rowOff>447675</xdr:rowOff>
    </xdr:to>
    <xdr:sp macro="" textlink="">
      <xdr:nvSpPr>
        <xdr:cNvPr id="39" name="Text Box 41"/>
        <xdr:cNvSpPr txBox="1">
          <a:spLocks noChangeArrowheads="1"/>
        </xdr:cNvSpPr>
      </xdr:nvSpPr>
      <xdr:spPr bwMode="auto">
        <a:xfrm>
          <a:off x="9070975" y="23891875"/>
          <a:ext cx="284414" cy="209550"/>
        </a:xfrm>
        <a:prstGeom prst="rect">
          <a:avLst/>
        </a:prstGeom>
        <a:noFill/>
        <a:ln w="9525">
          <a:noFill/>
          <a:miter lim="800000"/>
          <a:headEnd/>
          <a:tailEnd/>
        </a:ln>
      </xdr:spPr>
    </xdr:sp>
    <xdr:clientData/>
  </xdr:twoCellAnchor>
  <xdr:twoCellAnchor editAs="oneCell">
    <xdr:from>
      <xdr:col>7</xdr:col>
      <xdr:colOff>800100</xdr:colOff>
      <xdr:row>58</xdr:row>
      <xdr:rowOff>238125</xdr:rowOff>
    </xdr:from>
    <xdr:to>
      <xdr:col>7</xdr:col>
      <xdr:colOff>1088482</xdr:colOff>
      <xdr:row>58</xdr:row>
      <xdr:rowOff>447675</xdr:rowOff>
    </xdr:to>
    <xdr:sp macro="" textlink="">
      <xdr:nvSpPr>
        <xdr:cNvPr id="40" name="Text Box 41"/>
        <xdr:cNvSpPr txBox="1">
          <a:spLocks noChangeArrowheads="1"/>
        </xdr:cNvSpPr>
      </xdr:nvSpPr>
      <xdr:spPr bwMode="auto">
        <a:xfrm>
          <a:off x="9070975" y="23891875"/>
          <a:ext cx="284414" cy="209550"/>
        </a:xfrm>
        <a:prstGeom prst="rect">
          <a:avLst/>
        </a:prstGeom>
        <a:noFill/>
        <a:ln w="9525">
          <a:noFill/>
          <a:miter lim="800000"/>
          <a:headEnd/>
          <a:tailEnd/>
        </a:ln>
      </xdr:spPr>
    </xdr:sp>
    <xdr:clientData/>
  </xdr:twoCellAnchor>
  <xdr:twoCellAnchor editAs="oneCell">
    <xdr:from>
      <xdr:col>7</xdr:col>
      <xdr:colOff>800100</xdr:colOff>
      <xdr:row>73</xdr:row>
      <xdr:rowOff>238125</xdr:rowOff>
    </xdr:from>
    <xdr:to>
      <xdr:col>7</xdr:col>
      <xdr:colOff>904875</xdr:colOff>
      <xdr:row>73</xdr:row>
      <xdr:rowOff>447675</xdr:rowOff>
    </xdr:to>
    <xdr:sp macro="" textlink="">
      <xdr:nvSpPr>
        <xdr:cNvPr id="41"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73</xdr:row>
      <xdr:rowOff>238125</xdr:rowOff>
    </xdr:from>
    <xdr:to>
      <xdr:col>7</xdr:col>
      <xdr:colOff>904875</xdr:colOff>
      <xdr:row>73</xdr:row>
      <xdr:rowOff>447675</xdr:rowOff>
    </xdr:to>
    <xdr:sp macro="" textlink="">
      <xdr:nvSpPr>
        <xdr:cNvPr id="42"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78</xdr:row>
      <xdr:rowOff>238125</xdr:rowOff>
    </xdr:from>
    <xdr:to>
      <xdr:col>8</xdr:col>
      <xdr:colOff>114608</xdr:colOff>
      <xdr:row>78</xdr:row>
      <xdr:rowOff>246507</xdr:rowOff>
    </xdr:to>
    <xdr:sp macro="" textlink="">
      <xdr:nvSpPr>
        <xdr:cNvPr id="43" name="Text Box 41"/>
        <xdr:cNvSpPr txBox="1">
          <a:spLocks noChangeArrowheads="1"/>
        </xdr:cNvSpPr>
      </xdr:nvSpPr>
      <xdr:spPr bwMode="auto">
        <a:xfrm>
          <a:off x="8181975" y="1362075"/>
          <a:ext cx="578953" cy="8382"/>
        </a:xfrm>
        <a:prstGeom prst="rect">
          <a:avLst/>
        </a:prstGeom>
        <a:noFill/>
        <a:ln w="9525">
          <a:noFill/>
          <a:miter lim="800000"/>
          <a:headEnd/>
          <a:tailEnd/>
        </a:ln>
      </xdr:spPr>
    </xdr:sp>
    <xdr:clientData/>
  </xdr:twoCellAnchor>
  <xdr:twoCellAnchor editAs="oneCell">
    <xdr:from>
      <xdr:col>7</xdr:col>
      <xdr:colOff>800100</xdr:colOff>
      <xdr:row>78</xdr:row>
      <xdr:rowOff>238125</xdr:rowOff>
    </xdr:from>
    <xdr:to>
      <xdr:col>8</xdr:col>
      <xdr:colOff>114608</xdr:colOff>
      <xdr:row>78</xdr:row>
      <xdr:rowOff>246507</xdr:rowOff>
    </xdr:to>
    <xdr:sp macro="" textlink="">
      <xdr:nvSpPr>
        <xdr:cNvPr id="44" name="Text Box 41"/>
        <xdr:cNvSpPr txBox="1">
          <a:spLocks noChangeArrowheads="1"/>
        </xdr:cNvSpPr>
      </xdr:nvSpPr>
      <xdr:spPr bwMode="auto">
        <a:xfrm>
          <a:off x="8181975" y="1362075"/>
          <a:ext cx="578953" cy="8382"/>
        </a:xfrm>
        <a:prstGeom prst="rect">
          <a:avLst/>
        </a:prstGeom>
        <a:noFill/>
        <a:ln w="9525">
          <a:noFill/>
          <a:miter lim="800000"/>
          <a:headEnd/>
          <a:tailEnd/>
        </a:ln>
      </xdr:spPr>
    </xdr:sp>
    <xdr:clientData/>
  </xdr:twoCellAnchor>
  <xdr:twoCellAnchor editAs="oneCell">
    <xdr:from>
      <xdr:col>7</xdr:col>
      <xdr:colOff>800100</xdr:colOff>
      <xdr:row>82</xdr:row>
      <xdr:rowOff>238125</xdr:rowOff>
    </xdr:from>
    <xdr:to>
      <xdr:col>7</xdr:col>
      <xdr:colOff>904875</xdr:colOff>
      <xdr:row>82</xdr:row>
      <xdr:rowOff>447675</xdr:rowOff>
    </xdr:to>
    <xdr:sp macro="" textlink="">
      <xdr:nvSpPr>
        <xdr:cNvPr id="45"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82</xdr:row>
      <xdr:rowOff>238125</xdr:rowOff>
    </xdr:from>
    <xdr:to>
      <xdr:col>7</xdr:col>
      <xdr:colOff>904875</xdr:colOff>
      <xdr:row>82</xdr:row>
      <xdr:rowOff>447675</xdr:rowOff>
    </xdr:to>
    <xdr:sp macro="" textlink="">
      <xdr:nvSpPr>
        <xdr:cNvPr id="46"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82</xdr:row>
      <xdr:rowOff>238125</xdr:rowOff>
    </xdr:from>
    <xdr:to>
      <xdr:col>7</xdr:col>
      <xdr:colOff>904875</xdr:colOff>
      <xdr:row>82</xdr:row>
      <xdr:rowOff>447675</xdr:rowOff>
    </xdr:to>
    <xdr:sp macro="" textlink="">
      <xdr:nvSpPr>
        <xdr:cNvPr id="47"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82</xdr:row>
      <xdr:rowOff>238125</xdr:rowOff>
    </xdr:from>
    <xdr:to>
      <xdr:col>7</xdr:col>
      <xdr:colOff>904875</xdr:colOff>
      <xdr:row>82</xdr:row>
      <xdr:rowOff>447675</xdr:rowOff>
    </xdr:to>
    <xdr:sp macro="" textlink="">
      <xdr:nvSpPr>
        <xdr:cNvPr id="48"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99</xdr:row>
      <xdr:rowOff>238125</xdr:rowOff>
    </xdr:from>
    <xdr:to>
      <xdr:col>7</xdr:col>
      <xdr:colOff>904875</xdr:colOff>
      <xdr:row>99</xdr:row>
      <xdr:rowOff>447675</xdr:rowOff>
    </xdr:to>
    <xdr:sp macro="" textlink="">
      <xdr:nvSpPr>
        <xdr:cNvPr id="49" name="Text Box 41"/>
        <xdr:cNvSpPr txBox="1">
          <a:spLocks noChangeArrowheads="1"/>
        </xdr:cNvSpPr>
      </xdr:nvSpPr>
      <xdr:spPr bwMode="auto">
        <a:xfrm>
          <a:off x="7648575" y="1428750"/>
          <a:ext cx="104775" cy="209550"/>
        </a:xfrm>
        <a:prstGeom prst="rect">
          <a:avLst/>
        </a:prstGeom>
        <a:noFill/>
        <a:ln w="9525">
          <a:noFill/>
          <a:miter lim="800000"/>
          <a:headEnd/>
          <a:tailEnd/>
        </a:ln>
      </xdr:spPr>
    </xdr:sp>
    <xdr:clientData/>
  </xdr:twoCellAnchor>
  <xdr:twoCellAnchor editAs="oneCell">
    <xdr:from>
      <xdr:col>7</xdr:col>
      <xdr:colOff>800100</xdr:colOff>
      <xdr:row>99</xdr:row>
      <xdr:rowOff>238125</xdr:rowOff>
    </xdr:from>
    <xdr:to>
      <xdr:col>7</xdr:col>
      <xdr:colOff>904875</xdr:colOff>
      <xdr:row>99</xdr:row>
      <xdr:rowOff>447675</xdr:rowOff>
    </xdr:to>
    <xdr:sp macro="" textlink="">
      <xdr:nvSpPr>
        <xdr:cNvPr id="50" name="Text Box 41"/>
        <xdr:cNvSpPr txBox="1">
          <a:spLocks noChangeArrowheads="1"/>
        </xdr:cNvSpPr>
      </xdr:nvSpPr>
      <xdr:spPr bwMode="auto">
        <a:xfrm>
          <a:off x="7648575" y="1428750"/>
          <a:ext cx="104775" cy="209550"/>
        </a:xfrm>
        <a:prstGeom prst="rect">
          <a:avLst/>
        </a:prstGeom>
        <a:noFill/>
        <a:ln w="9525">
          <a:noFill/>
          <a:miter lim="800000"/>
          <a:headEnd/>
          <a:tailEnd/>
        </a:ln>
      </xdr:spPr>
    </xdr:sp>
    <xdr:clientData/>
  </xdr:twoCellAnchor>
  <xdr:twoCellAnchor editAs="oneCell">
    <xdr:from>
      <xdr:col>7</xdr:col>
      <xdr:colOff>800100</xdr:colOff>
      <xdr:row>103</xdr:row>
      <xdr:rowOff>238125</xdr:rowOff>
    </xdr:from>
    <xdr:to>
      <xdr:col>7</xdr:col>
      <xdr:colOff>904875</xdr:colOff>
      <xdr:row>103</xdr:row>
      <xdr:rowOff>447674</xdr:rowOff>
    </xdr:to>
    <xdr:sp macro="" textlink="">
      <xdr:nvSpPr>
        <xdr:cNvPr id="51"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103</xdr:row>
      <xdr:rowOff>238125</xdr:rowOff>
    </xdr:from>
    <xdr:to>
      <xdr:col>7</xdr:col>
      <xdr:colOff>904875</xdr:colOff>
      <xdr:row>103</xdr:row>
      <xdr:rowOff>447674</xdr:rowOff>
    </xdr:to>
    <xdr:sp macro="" textlink="">
      <xdr:nvSpPr>
        <xdr:cNvPr id="52"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105</xdr:row>
      <xdr:rowOff>238125</xdr:rowOff>
    </xdr:from>
    <xdr:to>
      <xdr:col>7</xdr:col>
      <xdr:colOff>904875</xdr:colOff>
      <xdr:row>105</xdr:row>
      <xdr:rowOff>447675</xdr:rowOff>
    </xdr:to>
    <xdr:sp macro="" textlink="">
      <xdr:nvSpPr>
        <xdr:cNvPr id="53"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105</xdr:row>
      <xdr:rowOff>238125</xdr:rowOff>
    </xdr:from>
    <xdr:to>
      <xdr:col>7</xdr:col>
      <xdr:colOff>904875</xdr:colOff>
      <xdr:row>105</xdr:row>
      <xdr:rowOff>447675</xdr:rowOff>
    </xdr:to>
    <xdr:sp macro="" textlink="">
      <xdr:nvSpPr>
        <xdr:cNvPr id="54"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55"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56"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57"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58"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59"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60"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61" name="Text Box 41"/>
        <xdr:cNvSpPr txBox="1">
          <a:spLocks noChangeArrowheads="1"/>
        </xdr:cNvSpPr>
      </xdr:nvSpPr>
      <xdr:spPr bwMode="auto">
        <a:xfrm>
          <a:off x="11601450"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62" name="Text Box 41"/>
        <xdr:cNvSpPr txBox="1">
          <a:spLocks noChangeArrowheads="1"/>
        </xdr:cNvSpPr>
      </xdr:nvSpPr>
      <xdr:spPr bwMode="auto">
        <a:xfrm>
          <a:off x="11601450"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63" name="Text Box 41"/>
        <xdr:cNvSpPr txBox="1">
          <a:spLocks noChangeArrowheads="1"/>
        </xdr:cNvSpPr>
      </xdr:nvSpPr>
      <xdr:spPr bwMode="auto">
        <a:xfrm>
          <a:off x="11601450"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64" name="Text Box 41"/>
        <xdr:cNvSpPr txBox="1">
          <a:spLocks noChangeArrowheads="1"/>
        </xdr:cNvSpPr>
      </xdr:nvSpPr>
      <xdr:spPr bwMode="auto">
        <a:xfrm>
          <a:off x="11601450"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65" name="Text Box 41"/>
        <xdr:cNvSpPr txBox="1">
          <a:spLocks noChangeArrowheads="1"/>
        </xdr:cNvSpPr>
      </xdr:nvSpPr>
      <xdr:spPr bwMode="auto">
        <a:xfrm>
          <a:off x="11601450"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66" name="Text Box 41"/>
        <xdr:cNvSpPr txBox="1">
          <a:spLocks noChangeArrowheads="1"/>
        </xdr:cNvSpPr>
      </xdr:nvSpPr>
      <xdr:spPr bwMode="auto">
        <a:xfrm>
          <a:off x="11601450"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67" name="Text Box 41"/>
        <xdr:cNvSpPr txBox="1">
          <a:spLocks noChangeArrowheads="1"/>
        </xdr:cNvSpPr>
      </xdr:nvSpPr>
      <xdr:spPr bwMode="auto">
        <a:xfrm>
          <a:off x="11601450"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68" name="Text Box 41"/>
        <xdr:cNvSpPr txBox="1">
          <a:spLocks noChangeArrowheads="1"/>
        </xdr:cNvSpPr>
      </xdr:nvSpPr>
      <xdr:spPr bwMode="auto">
        <a:xfrm>
          <a:off x="11601450" y="122872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69" name="Text Box 41"/>
        <xdr:cNvSpPr txBox="1">
          <a:spLocks noChangeArrowheads="1"/>
        </xdr:cNvSpPr>
      </xdr:nvSpPr>
      <xdr:spPr bwMode="auto">
        <a:xfrm>
          <a:off x="9070975" y="586422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70" name="Text Box 41"/>
        <xdr:cNvSpPr txBox="1">
          <a:spLocks noChangeArrowheads="1"/>
        </xdr:cNvSpPr>
      </xdr:nvSpPr>
      <xdr:spPr bwMode="auto">
        <a:xfrm>
          <a:off x="9070975" y="586422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71" name="Text Box 41"/>
        <xdr:cNvSpPr txBox="1">
          <a:spLocks noChangeArrowheads="1"/>
        </xdr:cNvSpPr>
      </xdr:nvSpPr>
      <xdr:spPr bwMode="auto">
        <a:xfrm>
          <a:off x="9070975" y="586422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72" name="Text Box 41"/>
        <xdr:cNvSpPr txBox="1">
          <a:spLocks noChangeArrowheads="1"/>
        </xdr:cNvSpPr>
      </xdr:nvSpPr>
      <xdr:spPr bwMode="auto">
        <a:xfrm>
          <a:off x="9070975" y="586422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73" name="Text Box 41"/>
        <xdr:cNvSpPr txBox="1">
          <a:spLocks noChangeArrowheads="1"/>
        </xdr:cNvSpPr>
      </xdr:nvSpPr>
      <xdr:spPr bwMode="auto">
        <a:xfrm>
          <a:off x="9070975" y="586422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74" name="Text Box 41"/>
        <xdr:cNvSpPr txBox="1">
          <a:spLocks noChangeArrowheads="1"/>
        </xdr:cNvSpPr>
      </xdr:nvSpPr>
      <xdr:spPr bwMode="auto">
        <a:xfrm>
          <a:off x="9070975" y="586422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75" name="Text Box 41"/>
        <xdr:cNvSpPr txBox="1">
          <a:spLocks noChangeArrowheads="1"/>
        </xdr:cNvSpPr>
      </xdr:nvSpPr>
      <xdr:spPr bwMode="auto">
        <a:xfrm>
          <a:off x="9070975" y="586422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76" name="Text Box 41"/>
        <xdr:cNvSpPr txBox="1">
          <a:spLocks noChangeArrowheads="1"/>
        </xdr:cNvSpPr>
      </xdr:nvSpPr>
      <xdr:spPr bwMode="auto">
        <a:xfrm>
          <a:off x="9070975" y="586422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77" name="Text Box 41"/>
        <xdr:cNvSpPr txBox="1">
          <a:spLocks noChangeArrowheads="1"/>
        </xdr:cNvSpPr>
      </xdr:nvSpPr>
      <xdr:spPr bwMode="auto">
        <a:xfrm>
          <a:off x="9070975" y="586422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78" name="Text Box 41"/>
        <xdr:cNvSpPr txBox="1">
          <a:spLocks noChangeArrowheads="1"/>
        </xdr:cNvSpPr>
      </xdr:nvSpPr>
      <xdr:spPr bwMode="auto">
        <a:xfrm>
          <a:off x="9070975" y="586422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79" name="Text Box 41"/>
        <xdr:cNvSpPr txBox="1">
          <a:spLocks noChangeArrowheads="1"/>
        </xdr:cNvSpPr>
      </xdr:nvSpPr>
      <xdr:spPr bwMode="auto">
        <a:xfrm>
          <a:off x="9070975" y="586422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106</xdr:row>
      <xdr:rowOff>85725</xdr:rowOff>
    </xdr:to>
    <xdr:sp macro="" textlink="">
      <xdr:nvSpPr>
        <xdr:cNvPr id="80" name="Text Box 41"/>
        <xdr:cNvSpPr txBox="1">
          <a:spLocks noChangeArrowheads="1"/>
        </xdr:cNvSpPr>
      </xdr:nvSpPr>
      <xdr:spPr bwMode="auto">
        <a:xfrm>
          <a:off x="9070975" y="5864225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81" name="Text Box 41"/>
        <xdr:cNvSpPr txBox="1">
          <a:spLocks noChangeArrowheads="1"/>
        </xdr:cNvSpPr>
      </xdr:nvSpPr>
      <xdr:spPr bwMode="auto">
        <a:xfrm>
          <a:off x="8467725" y="1362075"/>
          <a:ext cx="57895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82" name="Text Box 41"/>
        <xdr:cNvSpPr txBox="1">
          <a:spLocks noChangeArrowheads="1"/>
        </xdr:cNvSpPr>
      </xdr:nvSpPr>
      <xdr:spPr bwMode="auto">
        <a:xfrm>
          <a:off x="8467725" y="1362075"/>
          <a:ext cx="57895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83" name="Text Box 41"/>
        <xdr:cNvSpPr txBox="1">
          <a:spLocks noChangeArrowheads="1"/>
        </xdr:cNvSpPr>
      </xdr:nvSpPr>
      <xdr:spPr bwMode="auto">
        <a:xfrm>
          <a:off x="8467725" y="1362075"/>
          <a:ext cx="57895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84" name="Text Box 41"/>
        <xdr:cNvSpPr txBox="1">
          <a:spLocks noChangeArrowheads="1"/>
        </xdr:cNvSpPr>
      </xdr:nvSpPr>
      <xdr:spPr bwMode="auto">
        <a:xfrm>
          <a:off x="8467725" y="1362075"/>
          <a:ext cx="57895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85" name="Text Box 41"/>
        <xdr:cNvSpPr txBox="1">
          <a:spLocks noChangeArrowheads="1"/>
        </xdr:cNvSpPr>
      </xdr:nvSpPr>
      <xdr:spPr bwMode="auto">
        <a:xfrm>
          <a:off x="8467725" y="1362075"/>
          <a:ext cx="57895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86" name="Text Box 41"/>
        <xdr:cNvSpPr txBox="1">
          <a:spLocks noChangeArrowheads="1"/>
        </xdr:cNvSpPr>
      </xdr:nvSpPr>
      <xdr:spPr bwMode="auto">
        <a:xfrm>
          <a:off x="8467725" y="1362075"/>
          <a:ext cx="57895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87" name="Text Box 41"/>
        <xdr:cNvSpPr txBox="1">
          <a:spLocks noChangeArrowheads="1"/>
        </xdr:cNvSpPr>
      </xdr:nvSpPr>
      <xdr:spPr bwMode="auto">
        <a:xfrm>
          <a:off x="8467725" y="1362075"/>
          <a:ext cx="57895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88" name="Text Box 41"/>
        <xdr:cNvSpPr txBox="1">
          <a:spLocks noChangeArrowheads="1"/>
        </xdr:cNvSpPr>
      </xdr:nvSpPr>
      <xdr:spPr bwMode="auto">
        <a:xfrm>
          <a:off x="8467725" y="1362075"/>
          <a:ext cx="57895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89" name="Text Box 41"/>
        <xdr:cNvSpPr txBox="1">
          <a:spLocks noChangeArrowheads="1"/>
        </xdr:cNvSpPr>
      </xdr:nvSpPr>
      <xdr:spPr bwMode="auto">
        <a:xfrm>
          <a:off x="8467725" y="1362075"/>
          <a:ext cx="57895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90" name="Text Box 41"/>
        <xdr:cNvSpPr txBox="1">
          <a:spLocks noChangeArrowheads="1"/>
        </xdr:cNvSpPr>
      </xdr:nvSpPr>
      <xdr:spPr bwMode="auto">
        <a:xfrm>
          <a:off x="8467725" y="1362075"/>
          <a:ext cx="57895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91" name="Text Box 41"/>
        <xdr:cNvSpPr txBox="1">
          <a:spLocks noChangeArrowheads="1"/>
        </xdr:cNvSpPr>
      </xdr:nvSpPr>
      <xdr:spPr bwMode="auto">
        <a:xfrm>
          <a:off x="9073243" y="70029161"/>
          <a:ext cx="574871"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92" name="Text Box 41"/>
        <xdr:cNvSpPr txBox="1">
          <a:spLocks noChangeArrowheads="1"/>
        </xdr:cNvSpPr>
      </xdr:nvSpPr>
      <xdr:spPr bwMode="auto">
        <a:xfrm>
          <a:off x="9073243" y="70029161"/>
          <a:ext cx="574871"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93" name="Text Box 41"/>
        <xdr:cNvSpPr txBox="1">
          <a:spLocks noChangeArrowheads="1"/>
        </xdr:cNvSpPr>
      </xdr:nvSpPr>
      <xdr:spPr bwMode="auto">
        <a:xfrm>
          <a:off x="9073243" y="70029161"/>
          <a:ext cx="574871"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94" name="Text Box 41"/>
        <xdr:cNvSpPr txBox="1">
          <a:spLocks noChangeArrowheads="1"/>
        </xdr:cNvSpPr>
      </xdr:nvSpPr>
      <xdr:spPr bwMode="auto">
        <a:xfrm>
          <a:off x="9073243" y="70029161"/>
          <a:ext cx="574871"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95" name="Text Box 41"/>
        <xdr:cNvSpPr txBox="1">
          <a:spLocks noChangeArrowheads="1"/>
        </xdr:cNvSpPr>
      </xdr:nvSpPr>
      <xdr:spPr bwMode="auto">
        <a:xfrm>
          <a:off x="9073243" y="70029161"/>
          <a:ext cx="574871"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96" name="Text Box 41"/>
        <xdr:cNvSpPr txBox="1">
          <a:spLocks noChangeArrowheads="1"/>
        </xdr:cNvSpPr>
      </xdr:nvSpPr>
      <xdr:spPr bwMode="auto">
        <a:xfrm>
          <a:off x="9073243" y="70029161"/>
          <a:ext cx="574871" cy="8382"/>
        </a:xfrm>
        <a:prstGeom prst="rect">
          <a:avLst/>
        </a:prstGeom>
        <a:noFill/>
        <a:ln w="9525">
          <a:noFill/>
          <a:miter lim="800000"/>
          <a:headEnd/>
          <a:tailEnd/>
        </a:ln>
      </xdr:spPr>
    </xdr:sp>
    <xdr:clientData/>
  </xdr:twoCellAnchor>
  <xdr:twoCellAnchor editAs="oneCell">
    <xdr:from>
      <xdr:col>7</xdr:col>
      <xdr:colOff>800100</xdr:colOff>
      <xdr:row>32</xdr:row>
      <xdr:rowOff>238125</xdr:rowOff>
    </xdr:from>
    <xdr:to>
      <xdr:col>7</xdr:col>
      <xdr:colOff>904875</xdr:colOff>
      <xdr:row>32</xdr:row>
      <xdr:rowOff>447675</xdr:rowOff>
    </xdr:to>
    <xdr:sp macro="" textlink="">
      <xdr:nvSpPr>
        <xdr:cNvPr id="98" name="Text Box 41"/>
        <xdr:cNvSpPr txBox="1">
          <a:spLocks noChangeArrowheads="1"/>
        </xdr:cNvSpPr>
      </xdr:nvSpPr>
      <xdr:spPr bwMode="auto">
        <a:xfrm>
          <a:off x="9070975" y="71755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32</xdr:row>
      <xdr:rowOff>238125</xdr:rowOff>
    </xdr:from>
    <xdr:to>
      <xdr:col>7</xdr:col>
      <xdr:colOff>904875</xdr:colOff>
      <xdr:row>32</xdr:row>
      <xdr:rowOff>447675</xdr:rowOff>
    </xdr:to>
    <xdr:sp macro="" textlink="">
      <xdr:nvSpPr>
        <xdr:cNvPr id="99" name="Text Box 41"/>
        <xdr:cNvSpPr txBox="1">
          <a:spLocks noChangeArrowheads="1"/>
        </xdr:cNvSpPr>
      </xdr:nvSpPr>
      <xdr:spPr bwMode="auto">
        <a:xfrm>
          <a:off x="9070975" y="7175500"/>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56</xdr:row>
      <xdr:rowOff>238125</xdr:rowOff>
    </xdr:from>
    <xdr:to>
      <xdr:col>7</xdr:col>
      <xdr:colOff>904875</xdr:colOff>
      <xdr:row>56</xdr:row>
      <xdr:rowOff>447675</xdr:rowOff>
    </xdr:to>
    <xdr:sp macro="" textlink="">
      <xdr:nvSpPr>
        <xdr:cNvPr id="100" name="Text Box 41"/>
        <xdr:cNvSpPr txBox="1">
          <a:spLocks noChangeArrowheads="1"/>
        </xdr:cNvSpPr>
      </xdr:nvSpPr>
      <xdr:spPr bwMode="auto">
        <a:xfrm>
          <a:off x="9070975" y="23320375"/>
          <a:ext cx="104775" cy="209550"/>
        </a:xfrm>
        <a:prstGeom prst="rect">
          <a:avLst/>
        </a:prstGeom>
        <a:noFill/>
        <a:ln w="9525">
          <a:noFill/>
          <a:miter lim="800000"/>
          <a:headEnd/>
          <a:tailEnd/>
        </a:ln>
      </xdr:spPr>
    </xdr:sp>
    <xdr:clientData/>
  </xdr:twoCellAnchor>
  <xdr:twoCellAnchor editAs="oneCell">
    <xdr:from>
      <xdr:col>7</xdr:col>
      <xdr:colOff>800100</xdr:colOff>
      <xdr:row>56</xdr:row>
      <xdr:rowOff>238125</xdr:rowOff>
    </xdr:from>
    <xdr:to>
      <xdr:col>7</xdr:col>
      <xdr:colOff>904875</xdr:colOff>
      <xdr:row>56</xdr:row>
      <xdr:rowOff>447675</xdr:rowOff>
    </xdr:to>
    <xdr:sp macro="" textlink="">
      <xdr:nvSpPr>
        <xdr:cNvPr id="101" name="Text Box 41"/>
        <xdr:cNvSpPr txBox="1">
          <a:spLocks noChangeArrowheads="1"/>
        </xdr:cNvSpPr>
      </xdr:nvSpPr>
      <xdr:spPr bwMode="auto">
        <a:xfrm>
          <a:off x="9070975" y="23320375"/>
          <a:ext cx="104775" cy="209550"/>
        </a:xfrm>
        <a:prstGeom prst="rect">
          <a:avLst/>
        </a:prstGeom>
        <a:noFill/>
        <a:ln w="9525">
          <a:noFill/>
          <a:miter lim="800000"/>
          <a:headEnd/>
          <a:tailEnd/>
        </a:ln>
      </xdr:spPr>
    </xdr:sp>
    <xdr:clientData/>
  </xdr:twoCellAnchor>
  <xdr:twoCellAnchor editAs="oneCell">
    <xdr:from>
      <xdr:col>7</xdr:col>
      <xdr:colOff>800100</xdr:colOff>
      <xdr:row>59</xdr:row>
      <xdr:rowOff>238125</xdr:rowOff>
    </xdr:from>
    <xdr:to>
      <xdr:col>7</xdr:col>
      <xdr:colOff>1088482</xdr:colOff>
      <xdr:row>59</xdr:row>
      <xdr:rowOff>447675</xdr:rowOff>
    </xdr:to>
    <xdr:sp macro="" textlink="">
      <xdr:nvSpPr>
        <xdr:cNvPr id="102" name="Text Box 41"/>
        <xdr:cNvSpPr txBox="1">
          <a:spLocks noChangeArrowheads="1"/>
        </xdr:cNvSpPr>
      </xdr:nvSpPr>
      <xdr:spPr bwMode="auto">
        <a:xfrm>
          <a:off x="9070975" y="27971750"/>
          <a:ext cx="284414" cy="209550"/>
        </a:xfrm>
        <a:prstGeom prst="rect">
          <a:avLst/>
        </a:prstGeom>
        <a:noFill/>
        <a:ln w="9525">
          <a:noFill/>
          <a:miter lim="800000"/>
          <a:headEnd/>
          <a:tailEnd/>
        </a:ln>
      </xdr:spPr>
    </xdr:sp>
    <xdr:clientData/>
  </xdr:twoCellAnchor>
  <xdr:twoCellAnchor editAs="oneCell">
    <xdr:from>
      <xdr:col>7</xdr:col>
      <xdr:colOff>800100</xdr:colOff>
      <xdr:row>59</xdr:row>
      <xdr:rowOff>238125</xdr:rowOff>
    </xdr:from>
    <xdr:to>
      <xdr:col>7</xdr:col>
      <xdr:colOff>1088482</xdr:colOff>
      <xdr:row>59</xdr:row>
      <xdr:rowOff>447675</xdr:rowOff>
    </xdr:to>
    <xdr:sp macro="" textlink="">
      <xdr:nvSpPr>
        <xdr:cNvPr id="103" name="Text Box 41"/>
        <xdr:cNvSpPr txBox="1">
          <a:spLocks noChangeArrowheads="1"/>
        </xdr:cNvSpPr>
      </xdr:nvSpPr>
      <xdr:spPr bwMode="auto">
        <a:xfrm>
          <a:off x="9070975" y="27971750"/>
          <a:ext cx="284414" cy="209550"/>
        </a:xfrm>
        <a:prstGeom prst="rect">
          <a:avLst/>
        </a:prstGeom>
        <a:noFill/>
        <a:ln w="9525">
          <a:noFill/>
          <a:miter lim="800000"/>
          <a:headEnd/>
          <a:tailEnd/>
        </a:ln>
      </xdr:spPr>
    </xdr:sp>
    <xdr:clientData/>
  </xdr:twoCellAnchor>
  <xdr:twoCellAnchor editAs="oneCell">
    <xdr:from>
      <xdr:col>7</xdr:col>
      <xdr:colOff>800100</xdr:colOff>
      <xdr:row>60</xdr:row>
      <xdr:rowOff>238125</xdr:rowOff>
    </xdr:from>
    <xdr:to>
      <xdr:col>7</xdr:col>
      <xdr:colOff>1088482</xdr:colOff>
      <xdr:row>60</xdr:row>
      <xdr:rowOff>447675</xdr:rowOff>
    </xdr:to>
    <xdr:sp macro="" textlink="">
      <xdr:nvSpPr>
        <xdr:cNvPr id="104" name="Text Box 41"/>
        <xdr:cNvSpPr txBox="1">
          <a:spLocks noChangeArrowheads="1"/>
        </xdr:cNvSpPr>
      </xdr:nvSpPr>
      <xdr:spPr bwMode="auto">
        <a:xfrm>
          <a:off x="9070975" y="27971750"/>
          <a:ext cx="284414" cy="209550"/>
        </a:xfrm>
        <a:prstGeom prst="rect">
          <a:avLst/>
        </a:prstGeom>
        <a:noFill/>
        <a:ln w="9525">
          <a:noFill/>
          <a:miter lim="800000"/>
          <a:headEnd/>
          <a:tailEnd/>
        </a:ln>
      </xdr:spPr>
    </xdr:sp>
    <xdr:clientData/>
  </xdr:twoCellAnchor>
  <xdr:twoCellAnchor editAs="oneCell">
    <xdr:from>
      <xdr:col>7</xdr:col>
      <xdr:colOff>800100</xdr:colOff>
      <xdr:row>60</xdr:row>
      <xdr:rowOff>238125</xdr:rowOff>
    </xdr:from>
    <xdr:to>
      <xdr:col>7</xdr:col>
      <xdr:colOff>1088482</xdr:colOff>
      <xdr:row>60</xdr:row>
      <xdr:rowOff>447675</xdr:rowOff>
    </xdr:to>
    <xdr:sp macro="" textlink="">
      <xdr:nvSpPr>
        <xdr:cNvPr id="105" name="Text Box 41"/>
        <xdr:cNvSpPr txBox="1">
          <a:spLocks noChangeArrowheads="1"/>
        </xdr:cNvSpPr>
      </xdr:nvSpPr>
      <xdr:spPr bwMode="auto">
        <a:xfrm>
          <a:off x="9070975" y="27971750"/>
          <a:ext cx="284414" cy="209550"/>
        </a:xfrm>
        <a:prstGeom prst="rect">
          <a:avLst/>
        </a:prstGeom>
        <a:noFill/>
        <a:ln w="9525">
          <a:noFill/>
          <a:miter lim="800000"/>
          <a:headEnd/>
          <a:tailEnd/>
        </a:ln>
      </xdr:spPr>
    </xdr:sp>
    <xdr:clientData/>
  </xdr:twoCellAnchor>
  <xdr:twoCellAnchor editAs="oneCell">
    <xdr:from>
      <xdr:col>7</xdr:col>
      <xdr:colOff>800100</xdr:colOff>
      <xdr:row>61</xdr:row>
      <xdr:rowOff>238125</xdr:rowOff>
    </xdr:from>
    <xdr:to>
      <xdr:col>7</xdr:col>
      <xdr:colOff>1088482</xdr:colOff>
      <xdr:row>61</xdr:row>
      <xdr:rowOff>447675</xdr:rowOff>
    </xdr:to>
    <xdr:sp macro="" textlink="">
      <xdr:nvSpPr>
        <xdr:cNvPr id="106" name="Text Box 41"/>
        <xdr:cNvSpPr txBox="1">
          <a:spLocks noChangeArrowheads="1"/>
        </xdr:cNvSpPr>
      </xdr:nvSpPr>
      <xdr:spPr bwMode="auto">
        <a:xfrm>
          <a:off x="9070975" y="27971750"/>
          <a:ext cx="284414" cy="209550"/>
        </a:xfrm>
        <a:prstGeom prst="rect">
          <a:avLst/>
        </a:prstGeom>
        <a:noFill/>
        <a:ln w="9525">
          <a:noFill/>
          <a:miter lim="800000"/>
          <a:headEnd/>
          <a:tailEnd/>
        </a:ln>
      </xdr:spPr>
    </xdr:sp>
    <xdr:clientData/>
  </xdr:twoCellAnchor>
  <xdr:twoCellAnchor editAs="oneCell">
    <xdr:from>
      <xdr:col>7</xdr:col>
      <xdr:colOff>800100</xdr:colOff>
      <xdr:row>61</xdr:row>
      <xdr:rowOff>238125</xdr:rowOff>
    </xdr:from>
    <xdr:to>
      <xdr:col>7</xdr:col>
      <xdr:colOff>1088482</xdr:colOff>
      <xdr:row>61</xdr:row>
      <xdr:rowOff>447675</xdr:rowOff>
    </xdr:to>
    <xdr:sp macro="" textlink="">
      <xdr:nvSpPr>
        <xdr:cNvPr id="107" name="Text Box 41"/>
        <xdr:cNvSpPr txBox="1">
          <a:spLocks noChangeArrowheads="1"/>
        </xdr:cNvSpPr>
      </xdr:nvSpPr>
      <xdr:spPr bwMode="auto">
        <a:xfrm>
          <a:off x="9070975" y="27971750"/>
          <a:ext cx="284414" cy="209550"/>
        </a:xfrm>
        <a:prstGeom prst="rect">
          <a:avLst/>
        </a:prstGeom>
        <a:noFill/>
        <a:ln w="9525">
          <a:noFill/>
          <a:miter lim="800000"/>
          <a:headEnd/>
          <a:tailEnd/>
        </a:ln>
      </xdr:spPr>
    </xdr:sp>
    <xdr:clientData/>
  </xdr:twoCellAnchor>
  <xdr:twoCellAnchor editAs="oneCell">
    <xdr:from>
      <xdr:col>7</xdr:col>
      <xdr:colOff>800100</xdr:colOff>
      <xdr:row>62</xdr:row>
      <xdr:rowOff>238125</xdr:rowOff>
    </xdr:from>
    <xdr:to>
      <xdr:col>7</xdr:col>
      <xdr:colOff>1088482</xdr:colOff>
      <xdr:row>62</xdr:row>
      <xdr:rowOff>447675</xdr:rowOff>
    </xdr:to>
    <xdr:sp macro="" textlink="">
      <xdr:nvSpPr>
        <xdr:cNvPr id="108" name="Text Box 41"/>
        <xdr:cNvSpPr txBox="1">
          <a:spLocks noChangeArrowheads="1"/>
        </xdr:cNvSpPr>
      </xdr:nvSpPr>
      <xdr:spPr bwMode="auto">
        <a:xfrm>
          <a:off x="9070975" y="27971750"/>
          <a:ext cx="284414" cy="209550"/>
        </a:xfrm>
        <a:prstGeom prst="rect">
          <a:avLst/>
        </a:prstGeom>
        <a:noFill/>
        <a:ln w="9525">
          <a:noFill/>
          <a:miter lim="800000"/>
          <a:headEnd/>
          <a:tailEnd/>
        </a:ln>
      </xdr:spPr>
    </xdr:sp>
    <xdr:clientData/>
  </xdr:twoCellAnchor>
  <xdr:twoCellAnchor editAs="oneCell">
    <xdr:from>
      <xdr:col>7</xdr:col>
      <xdr:colOff>800100</xdr:colOff>
      <xdr:row>62</xdr:row>
      <xdr:rowOff>238125</xdr:rowOff>
    </xdr:from>
    <xdr:to>
      <xdr:col>7</xdr:col>
      <xdr:colOff>1088482</xdr:colOff>
      <xdr:row>62</xdr:row>
      <xdr:rowOff>447675</xdr:rowOff>
    </xdr:to>
    <xdr:sp macro="" textlink="">
      <xdr:nvSpPr>
        <xdr:cNvPr id="109" name="Text Box 41"/>
        <xdr:cNvSpPr txBox="1">
          <a:spLocks noChangeArrowheads="1"/>
        </xdr:cNvSpPr>
      </xdr:nvSpPr>
      <xdr:spPr bwMode="auto">
        <a:xfrm>
          <a:off x="9070975" y="27971750"/>
          <a:ext cx="284414" cy="209550"/>
        </a:xfrm>
        <a:prstGeom prst="rect">
          <a:avLst/>
        </a:prstGeom>
        <a:noFill/>
        <a:ln w="9525">
          <a:noFill/>
          <a:miter lim="800000"/>
          <a:headEnd/>
          <a:tailEnd/>
        </a:ln>
      </xdr:spPr>
    </xdr:sp>
    <xdr:clientData/>
  </xdr:twoCellAnchor>
  <xdr:twoCellAnchor editAs="oneCell">
    <xdr:from>
      <xdr:col>7</xdr:col>
      <xdr:colOff>800100</xdr:colOff>
      <xdr:row>65</xdr:row>
      <xdr:rowOff>238125</xdr:rowOff>
    </xdr:from>
    <xdr:to>
      <xdr:col>7</xdr:col>
      <xdr:colOff>1088482</xdr:colOff>
      <xdr:row>65</xdr:row>
      <xdr:rowOff>447675</xdr:rowOff>
    </xdr:to>
    <xdr:sp macro="" textlink="">
      <xdr:nvSpPr>
        <xdr:cNvPr id="110" name="Text Box 41"/>
        <xdr:cNvSpPr txBox="1">
          <a:spLocks noChangeArrowheads="1"/>
        </xdr:cNvSpPr>
      </xdr:nvSpPr>
      <xdr:spPr bwMode="auto">
        <a:xfrm>
          <a:off x="9070975" y="34655125"/>
          <a:ext cx="284414" cy="209550"/>
        </a:xfrm>
        <a:prstGeom prst="rect">
          <a:avLst/>
        </a:prstGeom>
        <a:noFill/>
        <a:ln w="9525">
          <a:noFill/>
          <a:miter lim="800000"/>
          <a:headEnd/>
          <a:tailEnd/>
        </a:ln>
      </xdr:spPr>
    </xdr:sp>
    <xdr:clientData/>
  </xdr:twoCellAnchor>
  <xdr:twoCellAnchor editAs="oneCell">
    <xdr:from>
      <xdr:col>7</xdr:col>
      <xdr:colOff>800100</xdr:colOff>
      <xdr:row>65</xdr:row>
      <xdr:rowOff>238125</xdr:rowOff>
    </xdr:from>
    <xdr:to>
      <xdr:col>7</xdr:col>
      <xdr:colOff>1088482</xdr:colOff>
      <xdr:row>65</xdr:row>
      <xdr:rowOff>447675</xdr:rowOff>
    </xdr:to>
    <xdr:sp macro="" textlink="">
      <xdr:nvSpPr>
        <xdr:cNvPr id="111" name="Text Box 41"/>
        <xdr:cNvSpPr txBox="1">
          <a:spLocks noChangeArrowheads="1"/>
        </xdr:cNvSpPr>
      </xdr:nvSpPr>
      <xdr:spPr bwMode="auto">
        <a:xfrm>
          <a:off x="9070975" y="34655125"/>
          <a:ext cx="284414" cy="209550"/>
        </a:xfrm>
        <a:prstGeom prst="rect">
          <a:avLst/>
        </a:prstGeom>
        <a:noFill/>
        <a:ln w="9525">
          <a:noFill/>
          <a:miter lim="800000"/>
          <a:headEnd/>
          <a:tailEnd/>
        </a:ln>
      </xdr:spPr>
    </xdr:sp>
    <xdr:clientData/>
  </xdr:twoCellAnchor>
  <xdr:twoCellAnchor editAs="oneCell">
    <xdr:from>
      <xdr:col>7</xdr:col>
      <xdr:colOff>800100</xdr:colOff>
      <xdr:row>66</xdr:row>
      <xdr:rowOff>238125</xdr:rowOff>
    </xdr:from>
    <xdr:to>
      <xdr:col>7</xdr:col>
      <xdr:colOff>1088482</xdr:colOff>
      <xdr:row>66</xdr:row>
      <xdr:rowOff>447675</xdr:rowOff>
    </xdr:to>
    <xdr:sp macro="" textlink="">
      <xdr:nvSpPr>
        <xdr:cNvPr id="112" name="Text Box 41"/>
        <xdr:cNvSpPr txBox="1">
          <a:spLocks noChangeArrowheads="1"/>
        </xdr:cNvSpPr>
      </xdr:nvSpPr>
      <xdr:spPr bwMode="auto">
        <a:xfrm>
          <a:off x="9070975" y="39227125"/>
          <a:ext cx="284414" cy="209550"/>
        </a:xfrm>
        <a:prstGeom prst="rect">
          <a:avLst/>
        </a:prstGeom>
        <a:noFill/>
        <a:ln w="9525">
          <a:noFill/>
          <a:miter lim="800000"/>
          <a:headEnd/>
          <a:tailEnd/>
        </a:ln>
      </xdr:spPr>
    </xdr:sp>
    <xdr:clientData/>
  </xdr:twoCellAnchor>
  <xdr:twoCellAnchor editAs="oneCell">
    <xdr:from>
      <xdr:col>7</xdr:col>
      <xdr:colOff>800100</xdr:colOff>
      <xdr:row>66</xdr:row>
      <xdr:rowOff>238125</xdr:rowOff>
    </xdr:from>
    <xdr:to>
      <xdr:col>7</xdr:col>
      <xdr:colOff>1088482</xdr:colOff>
      <xdr:row>66</xdr:row>
      <xdr:rowOff>447675</xdr:rowOff>
    </xdr:to>
    <xdr:sp macro="" textlink="">
      <xdr:nvSpPr>
        <xdr:cNvPr id="113" name="Text Box 41"/>
        <xdr:cNvSpPr txBox="1">
          <a:spLocks noChangeArrowheads="1"/>
        </xdr:cNvSpPr>
      </xdr:nvSpPr>
      <xdr:spPr bwMode="auto">
        <a:xfrm>
          <a:off x="9070975" y="39227125"/>
          <a:ext cx="284414" cy="209550"/>
        </a:xfrm>
        <a:prstGeom prst="rect">
          <a:avLst/>
        </a:prstGeom>
        <a:noFill/>
        <a:ln w="9525">
          <a:noFill/>
          <a:miter lim="800000"/>
          <a:headEnd/>
          <a:tailEnd/>
        </a:ln>
      </xdr:spPr>
    </xdr:sp>
    <xdr:clientData/>
  </xdr:twoCellAnchor>
  <xdr:twoCellAnchor editAs="oneCell">
    <xdr:from>
      <xdr:col>7</xdr:col>
      <xdr:colOff>800100</xdr:colOff>
      <xdr:row>67</xdr:row>
      <xdr:rowOff>238125</xdr:rowOff>
    </xdr:from>
    <xdr:to>
      <xdr:col>7</xdr:col>
      <xdr:colOff>1088482</xdr:colOff>
      <xdr:row>67</xdr:row>
      <xdr:rowOff>447675</xdr:rowOff>
    </xdr:to>
    <xdr:sp macro="" textlink="">
      <xdr:nvSpPr>
        <xdr:cNvPr id="114" name="Text Box 41"/>
        <xdr:cNvSpPr txBox="1">
          <a:spLocks noChangeArrowheads="1"/>
        </xdr:cNvSpPr>
      </xdr:nvSpPr>
      <xdr:spPr bwMode="auto">
        <a:xfrm>
          <a:off x="9070975" y="39227125"/>
          <a:ext cx="284414" cy="209550"/>
        </a:xfrm>
        <a:prstGeom prst="rect">
          <a:avLst/>
        </a:prstGeom>
        <a:noFill/>
        <a:ln w="9525">
          <a:noFill/>
          <a:miter lim="800000"/>
          <a:headEnd/>
          <a:tailEnd/>
        </a:ln>
      </xdr:spPr>
    </xdr:sp>
    <xdr:clientData/>
  </xdr:twoCellAnchor>
  <xdr:twoCellAnchor editAs="oneCell">
    <xdr:from>
      <xdr:col>7</xdr:col>
      <xdr:colOff>800100</xdr:colOff>
      <xdr:row>67</xdr:row>
      <xdr:rowOff>238125</xdr:rowOff>
    </xdr:from>
    <xdr:to>
      <xdr:col>7</xdr:col>
      <xdr:colOff>1088482</xdr:colOff>
      <xdr:row>67</xdr:row>
      <xdr:rowOff>447675</xdr:rowOff>
    </xdr:to>
    <xdr:sp macro="" textlink="">
      <xdr:nvSpPr>
        <xdr:cNvPr id="115" name="Text Box 41"/>
        <xdr:cNvSpPr txBox="1">
          <a:spLocks noChangeArrowheads="1"/>
        </xdr:cNvSpPr>
      </xdr:nvSpPr>
      <xdr:spPr bwMode="auto">
        <a:xfrm>
          <a:off x="9070975" y="39227125"/>
          <a:ext cx="284414" cy="209550"/>
        </a:xfrm>
        <a:prstGeom prst="rect">
          <a:avLst/>
        </a:prstGeom>
        <a:noFill/>
        <a:ln w="9525">
          <a:noFill/>
          <a:miter lim="800000"/>
          <a:headEnd/>
          <a:tailEnd/>
        </a:ln>
      </xdr:spPr>
    </xdr:sp>
    <xdr:clientData/>
  </xdr:twoCellAnchor>
  <xdr:twoCellAnchor editAs="oneCell">
    <xdr:from>
      <xdr:col>7</xdr:col>
      <xdr:colOff>800100</xdr:colOff>
      <xdr:row>68</xdr:row>
      <xdr:rowOff>0</xdr:rowOff>
    </xdr:from>
    <xdr:to>
      <xdr:col>7</xdr:col>
      <xdr:colOff>904875</xdr:colOff>
      <xdr:row>68</xdr:row>
      <xdr:rowOff>209550</xdr:rowOff>
    </xdr:to>
    <xdr:sp macro="" textlink="">
      <xdr:nvSpPr>
        <xdr:cNvPr id="116" name="Text Box 41"/>
        <xdr:cNvSpPr txBox="1">
          <a:spLocks noChangeArrowheads="1"/>
        </xdr:cNvSpPr>
      </xdr:nvSpPr>
      <xdr:spPr bwMode="auto">
        <a:xfrm>
          <a:off x="9070975" y="41036875"/>
          <a:ext cx="104775" cy="209550"/>
        </a:xfrm>
        <a:prstGeom prst="rect">
          <a:avLst/>
        </a:prstGeom>
        <a:noFill/>
        <a:ln w="9525">
          <a:noFill/>
          <a:miter lim="800000"/>
          <a:headEnd/>
          <a:tailEnd/>
        </a:ln>
      </xdr:spPr>
    </xdr:sp>
    <xdr:clientData/>
  </xdr:twoCellAnchor>
  <xdr:twoCellAnchor editAs="oneCell">
    <xdr:from>
      <xdr:col>7</xdr:col>
      <xdr:colOff>800100</xdr:colOff>
      <xdr:row>68</xdr:row>
      <xdr:rowOff>0</xdr:rowOff>
    </xdr:from>
    <xdr:to>
      <xdr:col>7</xdr:col>
      <xdr:colOff>904875</xdr:colOff>
      <xdr:row>68</xdr:row>
      <xdr:rowOff>209550</xdr:rowOff>
    </xdr:to>
    <xdr:sp macro="" textlink="">
      <xdr:nvSpPr>
        <xdr:cNvPr id="117" name="Text Box 41"/>
        <xdr:cNvSpPr txBox="1">
          <a:spLocks noChangeArrowheads="1"/>
        </xdr:cNvSpPr>
      </xdr:nvSpPr>
      <xdr:spPr bwMode="auto">
        <a:xfrm>
          <a:off x="9070975" y="41036875"/>
          <a:ext cx="104775" cy="209550"/>
        </a:xfrm>
        <a:prstGeom prst="rect">
          <a:avLst/>
        </a:prstGeom>
        <a:noFill/>
        <a:ln w="9525">
          <a:noFill/>
          <a:miter lim="800000"/>
          <a:headEnd/>
          <a:tailEnd/>
        </a:ln>
      </xdr:spPr>
    </xdr:sp>
    <xdr:clientData/>
  </xdr:twoCellAnchor>
  <xdr:twoCellAnchor editAs="oneCell">
    <xdr:from>
      <xdr:col>7</xdr:col>
      <xdr:colOff>800100</xdr:colOff>
      <xdr:row>68</xdr:row>
      <xdr:rowOff>238125</xdr:rowOff>
    </xdr:from>
    <xdr:to>
      <xdr:col>7</xdr:col>
      <xdr:colOff>1088482</xdr:colOff>
      <xdr:row>68</xdr:row>
      <xdr:rowOff>447675</xdr:rowOff>
    </xdr:to>
    <xdr:sp macro="" textlink="">
      <xdr:nvSpPr>
        <xdr:cNvPr id="119" name="Text Box 41"/>
        <xdr:cNvSpPr txBox="1">
          <a:spLocks noChangeArrowheads="1"/>
        </xdr:cNvSpPr>
      </xdr:nvSpPr>
      <xdr:spPr bwMode="auto">
        <a:xfrm>
          <a:off x="9070975" y="41275000"/>
          <a:ext cx="284414" cy="209550"/>
        </a:xfrm>
        <a:prstGeom prst="rect">
          <a:avLst/>
        </a:prstGeom>
        <a:noFill/>
        <a:ln w="9525">
          <a:noFill/>
          <a:miter lim="800000"/>
          <a:headEnd/>
          <a:tailEnd/>
        </a:ln>
      </xdr:spPr>
    </xdr:sp>
    <xdr:clientData/>
  </xdr:twoCellAnchor>
  <xdr:twoCellAnchor editAs="oneCell">
    <xdr:from>
      <xdr:col>7</xdr:col>
      <xdr:colOff>800100</xdr:colOff>
      <xdr:row>69</xdr:row>
      <xdr:rowOff>0</xdr:rowOff>
    </xdr:from>
    <xdr:to>
      <xdr:col>7</xdr:col>
      <xdr:colOff>904875</xdr:colOff>
      <xdr:row>69</xdr:row>
      <xdr:rowOff>209550</xdr:rowOff>
    </xdr:to>
    <xdr:sp macro="" textlink="">
      <xdr:nvSpPr>
        <xdr:cNvPr id="120" name="Text Box 41"/>
        <xdr:cNvSpPr txBox="1">
          <a:spLocks noChangeArrowheads="1"/>
        </xdr:cNvSpPr>
      </xdr:nvSpPr>
      <xdr:spPr bwMode="auto">
        <a:xfrm>
          <a:off x="9070975" y="41036875"/>
          <a:ext cx="104775" cy="209550"/>
        </a:xfrm>
        <a:prstGeom prst="rect">
          <a:avLst/>
        </a:prstGeom>
        <a:noFill/>
        <a:ln w="9525">
          <a:noFill/>
          <a:miter lim="800000"/>
          <a:headEnd/>
          <a:tailEnd/>
        </a:ln>
      </xdr:spPr>
    </xdr:sp>
    <xdr:clientData/>
  </xdr:twoCellAnchor>
  <xdr:twoCellAnchor editAs="oneCell">
    <xdr:from>
      <xdr:col>7</xdr:col>
      <xdr:colOff>800100</xdr:colOff>
      <xdr:row>69</xdr:row>
      <xdr:rowOff>0</xdr:rowOff>
    </xdr:from>
    <xdr:to>
      <xdr:col>7</xdr:col>
      <xdr:colOff>904875</xdr:colOff>
      <xdr:row>69</xdr:row>
      <xdr:rowOff>209550</xdr:rowOff>
    </xdr:to>
    <xdr:sp macro="" textlink="">
      <xdr:nvSpPr>
        <xdr:cNvPr id="121" name="Text Box 41"/>
        <xdr:cNvSpPr txBox="1">
          <a:spLocks noChangeArrowheads="1"/>
        </xdr:cNvSpPr>
      </xdr:nvSpPr>
      <xdr:spPr bwMode="auto">
        <a:xfrm>
          <a:off x="9070975" y="41036875"/>
          <a:ext cx="104775" cy="209550"/>
        </a:xfrm>
        <a:prstGeom prst="rect">
          <a:avLst/>
        </a:prstGeom>
        <a:noFill/>
        <a:ln w="9525">
          <a:noFill/>
          <a:miter lim="800000"/>
          <a:headEnd/>
          <a:tailEnd/>
        </a:ln>
      </xdr:spPr>
    </xdr:sp>
    <xdr:clientData/>
  </xdr:twoCellAnchor>
  <xdr:twoCellAnchor editAs="oneCell">
    <xdr:from>
      <xdr:col>7</xdr:col>
      <xdr:colOff>800100</xdr:colOff>
      <xdr:row>69</xdr:row>
      <xdr:rowOff>238125</xdr:rowOff>
    </xdr:from>
    <xdr:to>
      <xdr:col>7</xdr:col>
      <xdr:colOff>1088482</xdr:colOff>
      <xdr:row>69</xdr:row>
      <xdr:rowOff>447675</xdr:rowOff>
    </xdr:to>
    <xdr:sp macro="" textlink="">
      <xdr:nvSpPr>
        <xdr:cNvPr id="122" name="Text Box 41"/>
        <xdr:cNvSpPr txBox="1">
          <a:spLocks noChangeArrowheads="1"/>
        </xdr:cNvSpPr>
      </xdr:nvSpPr>
      <xdr:spPr bwMode="auto">
        <a:xfrm>
          <a:off x="9070975" y="41275000"/>
          <a:ext cx="284414" cy="209550"/>
        </a:xfrm>
        <a:prstGeom prst="rect">
          <a:avLst/>
        </a:prstGeom>
        <a:noFill/>
        <a:ln w="9525">
          <a:noFill/>
          <a:miter lim="800000"/>
          <a:headEnd/>
          <a:tailEnd/>
        </a:ln>
      </xdr:spPr>
    </xdr:sp>
    <xdr:clientData/>
  </xdr:twoCellAnchor>
  <xdr:twoCellAnchor editAs="oneCell">
    <xdr:from>
      <xdr:col>7</xdr:col>
      <xdr:colOff>800100</xdr:colOff>
      <xdr:row>69</xdr:row>
      <xdr:rowOff>238125</xdr:rowOff>
    </xdr:from>
    <xdr:to>
      <xdr:col>7</xdr:col>
      <xdr:colOff>1088482</xdr:colOff>
      <xdr:row>69</xdr:row>
      <xdr:rowOff>447675</xdr:rowOff>
    </xdr:to>
    <xdr:sp macro="" textlink="">
      <xdr:nvSpPr>
        <xdr:cNvPr id="123" name="Text Box 41"/>
        <xdr:cNvSpPr txBox="1">
          <a:spLocks noChangeArrowheads="1"/>
        </xdr:cNvSpPr>
      </xdr:nvSpPr>
      <xdr:spPr bwMode="auto">
        <a:xfrm>
          <a:off x="9070975" y="41275000"/>
          <a:ext cx="284414" cy="209550"/>
        </a:xfrm>
        <a:prstGeom prst="rect">
          <a:avLst/>
        </a:prstGeom>
        <a:noFill/>
        <a:ln w="9525">
          <a:noFill/>
          <a:miter lim="800000"/>
          <a:headEnd/>
          <a:tailEnd/>
        </a:ln>
      </xdr:spPr>
    </xdr:sp>
    <xdr:clientData/>
  </xdr:twoCellAnchor>
  <xdr:twoCellAnchor editAs="oneCell">
    <xdr:from>
      <xdr:col>7</xdr:col>
      <xdr:colOff>800100</xdr:colOff>
      <xdr:row>75</xdr:row>
      <xdr:rowOff>238125</xdr:rowOff>
    </xdr:from>
    <xdr:to>
      <xdr:col>7</xdr:col>
      <xdr:colOff>904875</xdr:colOff>
      <xdr:row>75</xdr:row>
      <xdr:rowOff>447675</xdr:rowOff>
    </xdr:to>
    <xdr:sp macro="" textlink="">
      <xdr:nvSpPr>
        <xdr:cNvPr id="124" name="Text Box 41"/>
        <xdr:cNvSpPr txBox="1">
          <a:spLocks noChangeArrowheads="1"/>
        </xdr:cNvSpPr>
      </xdr:nvSpPr>
      <xdr:spPr bwMode="auto">
        <a:xfrm>
          <a:off x="9070975" y="48148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75</xdr:row>
      <xdr:rowOff>238125</xdr:rowOff>
    </xdr:from>
    <xdr:to>
      <xdr:col>7</xdr:col>
      <xdr:colOff>904875</xdr:colOff>
      <xdr:row>75</xdr:row>
      <xdr:rowOff>447675</xdr:rowOff>
    </xdr:to>
    <xdr:sp macro="" textlink="">
      <xdr:nvSpPr>
        <xdr:cNvPr id="125" name="Text Box 41"/>
        <xdr:cNvSpPr txBox="1">
          <a:spLocks noChangeArrowheads="1"/>
        </xdr:cNvSpPr>
      </xdr:nvSpPr>
      <xdr:spPr bwMode="auto">
        <a:xfrm>
          <a:off x="9070975" y="481488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74</xdr:row>
      <xdr:rowOff>238125</xdr:rowOff>
    </xdr:from>
    <xdr:to>
      <xdr:col>7</xdr:col>
      <xdr:colOff>904875</xdr:colOff>
      <xdr:row>74</xdr:row>
      <xdr:rowOff>447675</xdr:rowOff>
    </xdr:to>
    <xdr:sp macro="" textlink="">
      <xdr:nvSpPr>
        <xdr:cNvPr id="126" name="Text Box 41"/>
        <xdr:cNvSpPr txBox="1">
          <a:spLocks noChangeArrowheads="1"/>
        </xdr:cNvSpPr>
      </xdr:nvSpPr>
      <xdr:spPr bwMode="auto">
        <a:xfrm>
          <a:off x="9070975" y="49371250"/>
          <a:ext cx="104775" cy="209550"/>
        </a:xfrm>
        <a:prstGeom prst="rect">
          <a:avLst/>
        </a:prstGeom>
        <a:noFill/>
        <a:ln w="9525">
          <a:noFill/>
          <a:miter lim="800000"/>
          <a:headEnd/>
          <a:tailEnd/>
        </a:ln>
      </xdr:spPr>
    </xdr:sp>
    <xdr:clientData/>
  </xdr:twoCellAnchor>
  <xdr:twoCellAnchor editAs="oneCell">
    <xdr:from>
      <xdr:col>7</xdr:col>
      <xdr:colOff>800100</xdr:colOff>
      <xdr:row>74</xdr:row>
      <xdr:rowOff>238125</xdr:rowOff>
    </xdr:from>
    <xdr:to>
      <xdr:col>7</xdr:col>
      <xdr:colOff>904875</xdr:colOff>
      <xdr:row>74</xdr:row>
      <xdr:rowOff>447675</xdr:rowOff>
    </xdr:to>
    <xdr:sp macro="" textlink="">
      <xdr:nvSpPr>
        <xdr:cNvPr id="127" name="Text Box 41"/>
        <xdr:cNvSpPr txBox="1">
          <a:spLocks noChangeArrowheads="1"/>
        </xdr:cNvSpPr>
      </xdr:nvSpPr>
      <xdr:spPr bwMode="auto">
        <a:xfrm>
          <a:off x="9070975" y="49371250"/>
          <a:ext cx="104775" cy="209550"/>
        </a:xfrm>
        <a:prstGeom prst="rect">
          <a:avLst/>
        </a:prstGeom>
        <a:noFill/>
        <a:ln w="9525">
          <a:noFill/>
          <a:miter lim="800000"/>
          <a:headEnd/>
          <a:tailEnd/>
        </a:ln>
      </xdr:spPr>
    </xdr:sp>
    <xdr:clientData/>
  </xdr:twoCellAnchor>
  <xdr:twoCellAnchor editAs="oneCell">
    <xdr:from>
      <xdr:col>7</xdr:col>
      <xdr:colOff>800100</xdr:colOff>
      <xdr:row>76</xdr:row>
      <xdr:rowOff>238125</xdr:rowOff>
    </xdr:from>
    <xdr:to>
      <xdr:col>7</xdr:col>
      <xdr:colOff>904875</xdr:colOff>
      <xdr:row>76</xdr:row>
      <xdr:rowOff>447675</xdr:rowOff>
    </xdr:to>
    <xdr:sp macro="" textlink="">
      <xdr:nvSpPr>
        <xdr:cNvPr id="128" name="Text Box 41"/>
        <xdr:cNvSpPr txBox="1">
          <a:spLocks noChangeArrowheads="1"/>
        </xdr:cNvSpPr>
      </xdr:nvSpPr>
      <xdr:spPr bwMode="auto">
        <a:xfrm>
          <a:off x="9070975" y="50482500"/>
          <a:ext cx="104775" cy="209550"/>
        </a:xfrm>
        <a:prstGeom prst="rect">
          <a:avLst/>
        </a:prstGeom>
        <a:noFill/>
        <a:ln w="9525">
          <a:noFill/>
          <a:miter lim="800000"/>
          <a:headEnd/>
          <a:tailEnd/>
        </a:ln>
      </xdr:spPr>
    </xdr:sp>
    <xdr:clientData/>
  </xdr:twoCellAnchor>
  <xdr:twoCellAnchor editAs="oneCell">
    <xdr:from>
      <xdr:col>7</xdr:col>
      <xdr:colOff>800100</xdr:colOff>
      <xdr:row>76</xdr:row>
      <xdr:rowOff>238125</xdr:rowOff>
    </xdr:from>
    <xdr:to>
      <xdr:col>7</xdr:col>
      <xdr:colOff>904875</xdr:colOff>
      <xdr:row>76</xdr:row>
      <xdr:rowOff>447675</xdr:rowOff>
    </xdr:to>
    <xdr:sp macro="" textlink="">
      <xdr:nvSpPr>
        <xdr:cNvPr id="129" name="Text Box 41"/>
        <xdr:cNvSpPr txBox="1">
          <a:spLocks noChangeArrowheads="1"/>
        </xdr:cNvSpPr>
      </xdr:nvSpPr>
      <xdr:spPr bwMode="auto">
        <a:xfrm>
          <a:off x="9070975" y="50482500"/>
          <a:ext cx="104775" cy="209550"/>
        </a:xfrm>
        <a:prstGeom prst="rect">
          <a:avLst/>
        </a:prstGeom>
        <a:noFill/>
        <a:ln w="9525">
          <a:noFill/>
          <a:miter lim="800000"/>
          <a:headEnd/>
          <a:tailEnd/>
        </a:ln>
      </xdr:spPr>
    </xdr:sp>
    <xdr:clientData/>
  </xdr:twoCellAnchor>
  <xdr:twoCellAnchor editAs="oneCell">
    <xdr:from>
      <xdr:col>7</xdr:col>
      <xdr:colOff>800100</xdr:colOff>
      <xdr:row>78</xdr:row>
      <xdr:rowOff>238125</xdr:rowOff>
    </xdr:from>
    <xdr:to>
      <xdr:col>7</xdr:col>
      <xdr:colOff>904875</xdr:colOff>
      <xdr:row>78</xdr:row>
      <xdr:rowOff>447675</xdr:rowOff>
    </xdr:to>
    <xdr:sp macro="" textlink="">
      <xdr:nvSpPr>
        <xdr:cNvPr id="130" name="Text Box 41"/>
        <xdr:cNvSpPr txBox="1">
          <a:spLocks noChangeArrowheads="1"/>
        </xdr:cNvSpPr>
      </xdr:nvSpPr>
      <xdr:spPr bwMode="auto">
        <a:xfrm>
          <a:off x="9070975" y="50482500"/>
          <a:ext cx="104775" cy="209550"/>
        </a:xfrm>
        <a:prstGeom prst="rect">
          <a:avLst/>
        </a:prstGeom>
        <a:noFill/>
        <a:ln w="9525">
          <a:noFill/>
          <a:miter lim="800000"/>
          <a:headEnd/>
          <a:tailEnd/>
        </a:ln>
      </xdr:spPr>
    </xdr:sp>
    <xdr:clientData/>
  </xdr:twoCellAnchor>
  <xdr:twoCellAnchor editAs="oneCell">
    <xdr:from>
      <xdr:col>7</xdr:col>
      <xdr:colOff>800100</xdr:colOff>
      <xdr:row>78</xdr:row>
      <xdr:rowOff>238125</xdr:rowOff>
    </xdr:from>
    <xdr:to>
      <xdr:col>7</xdr:col>
      <xdr:colOff>904875</xdr:colOff>
      <xdr:row>78</xdr:row>
      <xdr:rowOff>447675</xdr:rowOff>
    </xdr:to>
    <xdr:sp macro="" textlink="">
      <xdr:nvSpPr>
        <xdr:cNvPr id="131" name="Text Box 41"/>
        <xdr:cNvSpPr txBox="1">
          <a:spLocks noChangeArrowheads="1"/>
        </xdr:cNvSpPr>
      </xdr:nvSpPr>
      <xdr:spPr bwMode="auto">
        <a:xfrm>
          <a:off x="9070975" y="50482500"/>
          <a:ext cx="104775" cy="209550"/>
        </a:xfrm>
        <a:prstGeom prst="rect">
          <a:avLst/>
        </a:prstGeom>
        <a:noFill/>
        <a:ln w="9525">
          <a:noFill/>
          <a:miter lim="800000"/>
          <a:headEnd/>
          <a:tailEnd/>
        </a:ln>
      </xdr:spPr>
    </xdr:sp>
    <xdr:clientData/>
  </xdr:twoCellAnchor>
  <xdr:twoCellAnchor editAs="oneCell">
    <xdr:from>
      <xdr:col>7</xdr:col>
      <xdr:colOff>800100</xdr:colOff>
      <xdr:row>79</xdr:row>
      <xdr:rowOff>0</xdr:rowOff>
    </xdr:from>
    <xdr:to>
      <xdr:col>7</xdr:col>
      <xdr:colOff>904875</xdr:colOff>
      <xdr:row>79</xdr:row>
      <xdr:rowOff>209550</xdr:rowOff>
    </xdr:to>
    <xdr:sp macro="" textlink="">
      <xdr:nvSpPr>
        <xdr:cNvPr id="132" name="Text Box 41"/>
        <xdr:cNvSpPr txBox="1">
          <a:spLocks noChangeArrowheads="1"/>
        </xdr:cNvSpPr>
      </xdr:nvSpPr>
      <xdr:spPr bwMode="auto">
        <a:xfrm>
          <a:off x="9070975" y="56086375"/>
          <a:ext cx="104775" cy="209550"/>
        </a:xfrm>
        <a:prstGeom prst="rect">
          <a:avLst/>
        </a:prstGeom>
        <a:noFill/>
        <a:ln w="9525">
          <a:noFill/>
          <a:miter lim="800000"/>
          <a:headEnd/>
          <a:tailEnd/>
        </a:ln>
      </xdr:spPr>
    </xdr:sp>
    <xdr:clientData/>
  </xdr:twoCellAnchor>
  <xdr:twoCellAnchor editAs="oneCell">
    <xdr:from>
      <xdr:col>7</xdr:col>
      <xdr:colOff>800100</xdr:colOff>
      <xdr:row>79</xdr:row>
      <xdr:rowOff>0</xdr:rowOff>
    </xdr:from>
    <xdr:to>
      <xdr:col>7</xdr:col>
      <xdr:colOff>904875</xdr:colOff>
      <xdr:row>79</xdr:row>
      <xdr:rowOff>209550</xdr:rowOff>
    </xdr:to>
    <xdr:sp macro="" textlink="">
      <xdr:nvSpPr>
        <xdr:cNvPr id="133" name="Text Box 41"/>
        <xdr:cNvSpPr txBox="1">
          <a:spLocks noChangeArrowheads="1"/>
        </xdr:cNvSpPr>
      </xdr:nvSpPr>
      <xdr:spPr bwMode="auto">
        <a:xfrm>
          <a:off x="9070975" y="56086375"/>
          <a:ext cx="104775" cy="209550"/>
        </a:xfrm>
        <a:prstGeom prst="rect">
          <a:avLst/>
        </a:prstGeom>
        <a:noFill/>
        <a:ln w="9525">
          <a:noFill/>
          <a:miter lim="800000"/>
          <a:headEnd/>
          <a:tailEnd/>
        </a:ln>
      </xdr:spPr>
    </xdr:sp>
    <xdr:clientData/>
  </xdr:twoCellAnchor>
  <xdr:twoCellAnchor editAs="oneCell">
    <xdr:from>
      <xdr:col>7</xdr:col>
      <xdr:colOff>800100</xdr:colOff>
      <xdr:row>79</xdr:row>
      <xdr:rowOff>238125</xdr:rowOff>
    </xdr:from>
    <xdr:to>
      <xdr:col>8</xdr:col>
      <xdr:colOff>114608</xdr:colOff>
      <xdr:row>79</xdr:row>
      <xdr:rowOff>246507</xdr:rowOff>
    </xdr:to>
    <xdr:sp macro="" textlink="">
      <xdr:nvSpPr>
        <xdr:cNvPr id="134" name="Text Box 41"/>
        <xdr:cNvSpPr txBox="1">
          <a:spLocks noChangeArrowheads="1"/>
        </xdr:cNvSpPr>
      </xdr:nvSpPr>
      <xdr:spPr bwMode="auto">
        <a:xfrm>
          <a:off x="9070975" y="56324500"/>
          <a:ext cx="572603" cy="8382"/>
        </a:xfrm>
        <a:prstGeom prst="rect">
          <a:avLst/>
        </a:prstGeom>
        <a:noFill/>
        <a:ln w="9525">
          <a:noFill/>
          <a:miter lim="800000"/>
          <a:headEnd/>
          <a:tailEnd/>
        </a:ln>
      </xdr:spPr>
    </xdr:sp>
    <xdr:clientData/>
  </xdr:twoCellAnchor>
  <xdr:twoCellAnchor editAs="oneCell">
    <xdr:from>
      <xdr:col>7</xdr:col>
      <xdr:colOff>800100</xdr:colOff>
      <xdr:row>79</xdr:row>
      <xdr:rowOff>238125</xdr:rowOff>
    </xdr:from>
    <xdr:to>
      <xdr:col>8</xdr:col>
      <xdr:colOff>114608</xdr:colOff>
      <xdr:row>79</xdr:row>
      <xdr:rowOff>246507</xdr:rowOff>
    </xdr:to>
    <xdr:sp macro="" textlink="">
      <xdr:nvSpPr>
        <xdr:cNvPr id="135" name="Text Box 41"/>
        <xdr:cNvSpPr txBox="1">
          <a:spLocks noChangeArrowheads="1"/>
        </xdr:cNvSpPr>
      </xdr:nvSpPr>
      <xdr:spPr bwMode="auto">
        <a:xfrm>
          <a:off x="9070975" y="56324500"/>
          <a:ext cx="572603" cy="8382"/>
        </a:xfrm>
        <a:prstGeom prst="rect">
          <a:avLst/>
        </a:prstGeom>
        <a:noFill/>
        <a:ln w="9525">
          <a:noFill/>
          <a:miter lim="800000"/>
          <a:headEnd/>
          <a:tailEnd/>
        </a:ln>
      </xdr:spPr>
    </xdr:sp>
    <xdr:clientData/>
  </xdr:twoCellAnchor>
  <xdr:twoCellAnchor editAs="oneCell">
    <xdr:from>
      <xdr:col>7</xdr:col>
      <xdr:colOff>800100</xdr:colOff>
      <xdr:row>79</xdr:row>
      <xdr:rowOff>238125</xdr:rowOff>
    </xdr:from>
    <xdr:to>
      <xdr:col>7</xdr:col>
      <xdr:colOff>904875</xdr:colOff>
      <xdr:row>79</xdr:row>
      <xdr:rowOff>447675</xdr:rowOff>
    </xdr:to>
    <xdr:sp macro="" textlink="">
      <xdr:nvSpPr>
        <xdr:cNvPr id="136" name="Text Box 41"/>
        <xdr:cNvSpPr txBox="1">
          <a:spLocks noChangeArrowheads="1"/>
        </xdr:cNvSpPr>
      </xdr:nvSpPr>
      <xdr:spPr bwMode="auto">
        <a:xfrm>
          <a:off x="9070975" y="56324500"/>
          <a:ext cx="104775" cy="209550"/>
        </a:xfrm>
        <a:prstGeom prst="rect">
          <a:avLst/>
        </a:prstGeom>
        <a:noFill/>
        <a:ln w="9525">
          <a:noFill/>
          <a:miter lim="800000"/>
          <a:headEnd/>
          <a:tailEnd/>
        </a:ln>
      </xdr:spPr>
    </xdr:sp>
    <xdr:clientData/>
  </xdr:twoCellAnchor>
  <xdr:twoCellAnchor editAs="oneCell">
    <xdr:from>
      <xdr:col>7</xdr:col>
      <xdr:colOff>800100</xdr:colOff>
      <xdr:row>79</xdr:row>
      <xdr:rowOff>238125</xdr:rowOff>
    </xdr:from>
    <xdr:to>
      <xdr:col>7</xdr:col>
      <xdr:colOff>904875</xdr:colOff>
      <xdr:row>79</xdr:row>
      <xdr:rowOff>447675</xdr:rowOff>
    </xdr:to>
    <xdr:sp macro="" textlink="">
      <xdr:nvSpPr>
        <xdr:cNvPr id="137" name="Text Box 41"/>
        <xdr:cNvSpPr txBox="1">
          <a:spLocks noChangeArrowheads="1"/>
        </xdr:cNvSpPr>
      </xdr:nvSpPr>
      <xdr:spPr bwMode="auto">
        <a:xfrm>
          <a:off x="9070975" y="56324500"/>
          <a:ext cx="104775" cy="209550"/>
        </a:xfrm>
        <a:prstGeom prst="rect">
          <a:avLst/>
        </a:prstGeom>
        <a:noFill/>
        <a:ln w="9525">
          <a:noFill/>
          <a:miter lim="800000"/>
          <a:headEnd/>
          <a:tailEnd/>
        </a:ln>
      </xdr:spPr>
    </xdr:sp>
    <xdr:clientData/>
  </xdr:twoCellAnchor>
  <xdr:twoCellAnchor editAs="oneCell">
    <xdr:from>
      <xdr:col>7</xdr:col>
      <xdr:colOff>800100</xdr:colOff>
      <xdr:row>88</xdr:row>
      <xdr:rowOff>238125</xdr:rowOff>
    </xdr:from>
    <xdr:to>
      <xdr:col>7</xdr:col>
      <xdr:colOff>904875</xdr:colOff>
      <xdr:row>88</xdr:row>
      <xdr:rowOff>447675</xdr:rowOff>
    </xdr:to>
    <xdr:sp macro="" textlink="">
      <xdr:nvSpPr>
        <xdr:cNvPr id="138" name="Text Box 41"/>
        <xdr:cNvSpPr txBox="1">
          <a:spLocks noChangeArrowheads="1"/>
        </xdr:cNvSpPr>
      </xdr:nvSpPr>
      <xdr:spPr bwMode="auto">
        <a:xfrm>
          <a:off x="9070975" y="63134875"/>
          <a:ext cx="104775" cy="209550"/>
        </a:xfrm>
        <a:prstGeom prst="rect">
          <a:avLst/>
        </a:prstGeom>
        <a:noFill/>
        <a:ln w="9525">
          <a:noFill/>
          <a:miter lim="800000"/>
          <a:headEnd/>
          <a:tailEnd/>
        </a:ln>
      </xdr:spPr>
    </xdr:sp>
    <xdr:clientData/>
  </xdr:twoCellAnchor>
  <xdr:twoCellAnchor editAs="oneCell">
    <xdr:from>
      <xdr:col>7</xdr:col>
      <xdr:colOff>800100</xdr:colOff>
      <xdr:row>88</xdr:row>
      <xdr:rowOff>238125</xdr:rowOff>
    </xdr:from>
    <xdr:to>
      <xdr:col>7</xdr:col>
      <xdr:colOff>904875</xdr:colOff>
      <xdr:row>88</xdr:row>
      <xdr:rowOff>447675</xdr:rowOff>
    </xdr:to>
    <xdr:sp macro="" textlink="">
      <xdr:nvSpPr>
        <xdr:cNvPr id="139" name="Text Box 41"/>
        <xdr:cNvSpPr txBox="1">
          <a:spLocks noChangeArrowheads="1"/>
        </xdr:cNvSpPr>
      </xdr:nvSpPr>
      <xdr:spPr bwMode="auto">
        <a:xfrm>
          <a:off x="9070975" y="63134875"/>
          <a:ext cx="104775" cy="209550"/>
        </a:xfrm>
        <a:prstGeom prst="rect">
          <a:avLst/>
        </a:prstGeom>
        <a:noFill/>
        <a:ln w="9525">
          <a:noFill/>
          <a:miter lim="800000"/>
          <a:headEnd/>
          <a:tailEnd/>
        </a:ln>
      </xdr:spPr>
    </xdr:sp>
    <xdr:clientData/>
  </xdr:twoCellAnchor>
  <xdr:twoCellAnchor editAs="oneCell">
    <xdr:from>
      <xdr:col>7</xdr:col>
      <xdr:colOff>800100</xdr:colOff>
      <xdr:row>88</xdr:row>
      <xdr:rowOff>238125</xdr:rowOff>
    </xdr:from>
    <xdr:to>
      <xdr:col>7</xdr:col>
      <xdr:colOff>904875</xdr:colOff>
      <xdr:row>88</xdr:row>
      <xdr:rowOff>447675</xdr:rowOff>
    </xdr:to>
    <xdr:sp macro="" textlink="">
      <xdr:nvSpPr>
        <xdr:cNvPr id="140" name="Text Box 41"/>
        <xdr:cNvSpPr txBox="1">
          <a:spLocks noChangeArrowheads="1"/>
        </xdr:cNvSpPr>
      </xdr:nvSpPr>
      <xdr:spPr bwMode="auto">
        <a:xfrm>
          <a:off x="9070975" y="63134875"/>
          <a:ext cx="104775" cy="209550"/>
        </a:xfrm>
        <a:prstGeom prst="rect">
          <a:avLst/>
        </a:prstGeom>
        <a:noFill/>
        <a:ln w="9525">
          <a:noFill/>
          <a:miter lim="800000"/>
          <a:headEnd/>
          <a:tailEnd/>
        </a:ln>
      </xdr:spPr>
    </xdr:sp>
    <xdr:clientData/>
  </xdr:twoCellAnchor>
  <xdr:twoCellAnchor editAs="oneCell">
    <xdr:from>
      <xdr:col>7</xdr:col>
      <xdr:colOff>800100</xdr:colOff>
      <xdr:row>88</xdr:row>
      <xdr:rowOff>238125</xdr:rowOff>
    </xdr:from>
    <xdr:to>
      <xdr:col>7</xdr:col>
      <xdr:colOff>904875</xdr:colOff>
      <xdr:row>88</xdr:row>
      <xdr:rowOff>447675</xdr:rowOff>
    </xdr:to>
    <xdr:sp macro="" textlink="">
      <xdr:nvSpPr>
        <xdr:cNvPr id="141" name="Text Box 41"/>
        <xdr:cNvSpPr txBox="1">
          <a:spLocks noChangeArrowheads="1"/>
        </xdr:cNvSpPr>
      </xdr:nvSpPr>
      <xdr:spPr bwMode="auto">
        <a:xfrm>
          <a:off x="9070975" y="63134875"/>
          <a:ext cx="104775" cy="209550"/>
        </a:xfrm>
        <a:prstGeom prst="rect">
          <a:avLst/>
        </a:prstGeom>
        <a:noFill/>
        <a:ln w="9525">
          <a:noFill/>
          <a:miter lim="800000"/>
          <a:headEnd/>
          <a:tailEnd/>
        </a:ln>
      </xdr:spPr>
    </xdr:sp>
    <xdr:clientData/>
  </xdr:twoCellAnchor>
  <xdr:twoCellAnchor editAs="oneCell">
    <xdr:from>
      <xdr:col>7</xdr:col>
      <xdr:colOff>800100</xdr:colOff>
      <xdr:row>84</xdr:row>
      <xdr:rowOff>238125</xdr:rowOff>
    </xdr:from>
    <xdr:to>
      <xdr:col>7</xdr:col>
      <xdr:colOff>904875</xdr:colOff>
      <xdr:row>84</xdr:row>
      <xdr:rowOff>447675</xdr:rowOff>
    </xdr:to>
    <xdr:sp macro="" textlink="">
      <xdr:nvSpPr>
        <xdr:cNvPr id="142" name="Text Box 41"/>
        <xdr:cNvSpPr txBox="1">
          <a:spLocks noChangeArrowheads="1"/>
        </xdr:cNvSpPr>
      </xdr:nvSpPr>
      <xdr:spPr bwMode="auto">
        <a:xfrm>
          <a:off x="9070975" y="63928625"/>
          <a:ext cx="104775" cy="209550"/>
        </a:xfrm>
        <a:prstGeom prst="rect">
          <a:avLst/>
        </a:prstGeom>
        <a:noFill/>
        <a:ln w="9525">
          <a:noFill/>
          <a:miter lim="800000"/>
          <a:headEnd/>
          <a:tailEnd/>
        </a:ln>
      </xdr:spPr>
    </xdr:sp>
    <xdr:clientData/>
  </xdr:twoCellAnchor>
  <xdr:twoCellAnchor editAs="oneCell">
    <xdr:from>
      <xdr:col>7</xdr:col>
      <xdr:colOff>800100</xdr:colOff>
      <xdr:row>84</xdr:row>
      <xdr:rowOff>238125</xdr:rowOff>
    </xdr:from>
    <xdr:to>
      <xdr:col>7</xdr:col>
      <xdr:colOff>904875</xdr:colOff>
      <xdr:row>84</xdr:row>
      <xdr:rowOff>447675</xdr:rowOff>
    </xdr:to>
    <xdr:sp macro="" textlink="">
      <xdr:nvSpPr>
        <xdr:cNvPr id="143" name="Text Box 41"/>
        <xdr:cNvSpPr txBox="1">
          <a:spLocks noChangeArrowheads="1"/>
        </xdr:cNvSpPr>
      </xdr:nvSpPr>
      <xdr:spPr bwMode="auto">
        <a:xfrm>
          <a:off x="9070975" y="63928625"/>
          <a:ext cx="104775" cy="209550"/>
        </a:xfrm>
        <a:prstGeom prst="rect">
          <a:avLst/>
        </a:prstGeom>
        <a:noFill/>
        <a:ln w="9525">
          <a:noFill/>
          <a:miter lim="800000"/>
          <a:headEnd/>
          <a:tailEnd/>
        </a:ln>
      </xdr:spPr>
    </xdr:sp>
    <xdr:clientData/>
  </xdr:twoCellAnchor>
  <xdr:twoCellAnchor editAs="oneCell">
    <xdr:from>
      <xdr:col>7</xdr:col>
      <xdr:colOff>800100</xdr:colOff>
      <xdr:row>85</xdr:row>
      <xdr:rowOff>238125</xdr:rowOff>
    </xdr:from>
    <xdr:to>
      <xdr:col>7</xdr:col>
      <xdr:colOff>904875</xdr:colOff>
      <xdr:row>85</xdr:row>
      <xdr:rowOff>447675</xdr:rowOff>
    </xdr:to>
    <xdr:sp macro="" textlink="">
      <xdr:nvSpPr>
        <xdr:cNvPr id="144" name="Text Box 41"/>
        <xdr:cNvSpPr txBox="1">
          <a:spLocks noChangeArrowheads="1"/>
        </xdr:cNvSpPr>
      </xdr:nvSpPr>
      <xdr:spPr bwMode="auto">
        <a:xfrm>
          <a:off x="9070975" y="63928625"/>
          <a:ext cx="104775" cy="209550"/>
        </a:xfrm>
        <a:prstGeom prst="rect">
          <a:avLst/>
        </a:prstGeom>
        <a:noFill/>
        <a:ln w="9525">
          <a:noFill/>
          <a:miter lim="800000"/>
          <a:headEnd/>
          <a:tailEnd/>
        </a:ln>
      </xdr:spPr>
    </xdr:sp>
    <xdr:clientData/>
  </xdr:twoCellAnchor>
  <xdr:twoCellAnchor editAs="oneCell">
    <xdr:from>
      <xdr:col>7</xdr:col>
      <xdr:colOff>800100</xdr:colOff>
      <xdr:row>85</xdr:row>
      <xdr:rowOff>238125</xdr:rowOff>
    </xdr:from>
    <xdr:to>
      <xdr:col>7</xdr:col>
      <xdr:colOff>904875</xdr:colOff>
      <xdr:row>85</xdr:row>
      <xdr:rowOff>447675</xdr:rowOff>
    </xdr:to>
    <xdr:sp macro="" textlink="">
      <xdr:nvSpPr>
        <xdr:cNvPr id="145" name="Text Box 41"/>
        <xdr:cNvSpPr txBox="1">
          <a:spLocks noChangeArrowheads="1"/>
        </xdr:cNvSpPr>
      </xdr:nvSpPr>
      <xdr:spPr bwMode="auto">
        <a:xfrm>
          <a:off x="9070975" y="63928625"/>
          <a:ext cx="104775" cy="209550"/>
        </a:xfrm>
        <a:prstGeom prst="rect">
          <a:avLst/>
        </a:prstGeom>
        <a:noFill/>
        <a:ln w="9525">
          <a:noFill/>
          <a:miter lim="800000"/>
          <a:headEnd/>
          <a:tailEnd/>
        </a:ln>
      </xdr:spPr>
    </xdr:sp>
    <xdr:clientData/>
  </xdr:twoCellAnchor>
  <xdr:twoCellAnchor editAs="oneCell">
    <xdr:from>
      <xdr:col>7</xdr:col>
      <xdr:colOff>800100</xdr:colOff>
      <xdr:row>86</xdr:row>
      <xdr:rowOff>238125</xdr:rowOff>
    </xdr:from>
    <xdr:to>
      <xdr:col>7</xdr:col>
      <xdr:colOff>904875</xdr:colOff>
      <xdr:row>86</xdr:row>
      <xdr:rowOff>447675</xdr:rowOff>
    </xdr:to>
    <xdr:sp macro="" textlink="">
      <xdr:nvSpPr>
        <xdr:cNvPr id="146" name="Text Box 41"/>
        <xdr:cNvSpPr txBox="1">
          <a:spLocks noChangeArrowheads="1"/>
        </xdr:cNvSpPr>
      </xdr:nvSpPr>
      <xdr:spPr bwMode="auto">
        <a:xfrm>
          <a:off x="9070975" y="63928625"/>
          <a:ext cx="104775" cy="209550"/>
        </a:xfrm>
        <a:prstGeom prst="rect">
          <a:avLst/>
        </a:prstGeom>
        <a:noFill/>
        <a:ln w="9525">
          <a:noFill/>
          <a:miter lim="800000"/>
          <a:headEnd/>
          <a:tailEnd/>
        </a:ln>
      </xdr:spPr>
    </xdr:sp>
    <xdr:clientData/>
  </xdr:twoCellAnchor>
  <xdr:twoCellAnchor editAs="oneCell">
    <xdr:from>
      <xdr:col>7</xdr:col>
      <xdr:colOff>800100</xdr:colOff>
      <xdr:row>86</xdr:row>
      <xdr:rowOff>238125</xdr:rowOff>
    </xdr:from>
    <xdr:to>
      <xdr:col>7</xdr:col>
      <xdr:colOff>904875</xdr:colOff>
      <xdr:row>86</xdr:row>
      <xdr:rowOff>447675</xdr:rowOff>
    </xdr:to>
    <xdr:sp macro="" textlink="">
      <xdr:nvSpPr>
        <xdr:cNvPr id="147" name="Text Box 41"/>
        <xdr:cNvSpPr txBox="1">
          <a:spLocks noChangeArrowheads="1"/>
        </xdr:cNvSpPr>
      </xdr:nvSpPr>
      <xdr:spPr bwMode="auto">
        <a:xfrm>
          <a:off x="9070975" y="63928625"/>
          <a:ext cx="104775" cy="209550"/>
        </a:xfrm>
        <a:prstGeom prst="rect">
          <a:avLst/>
        </a:prstGeom>
        <a:noFill/>
        <a:ln w="9525">
          <a:noFill/>
          <a:miter lim="800000"/>
          <a:headEnd/>
          <a:tailEnd/>
        </a:ln>
      </xdr:spPr>
    </xdr:sp>
    <xdr:clientData/>
  </xdr:twoCellAnchor>
  <xdr:twoCellAnchor editAs="oneCell">
    <xdr:from>
      <xdr:col>7</xdr:col>
      <xdr:colOff>800100</xdr:colOff>
      <xdr:row>89</xdr:row>
      <xdr:rowOff>238125</xdr:rowOff>
    </xdr:from>
    <xdr:to>
      <xdr:col>7</xdr:col>
      <xdr:colOff>904875</xdr:colOff>
      <xdr:row>89</xdr:row>
      <xdr:rowOff>447675</xdr:rowOff>
    </xdr:to>
    <xdr:sp macro="" textlink="">
      <xdr:nvSpPr>
        <xdr:cNvPr id="148" name="Text Box 41"/>
        <xdr:cNvSpPr txBox="1">
          <a:spLocks noChangeArrowheads="1"/>
        </xdr:cNvSpPr>
      </xdr:nvSpPr>
      <xdr:spPr bwMode="auto">
        <a:xfrm>
          <a:off x="9070975" y="67405250"/>
          <a:ext cx="104775" cy="209550"/>
        </a:xfrm>
        <a:prstGeom prst="rect">
          <a:avLst/>
        </a:prstGeom>
        <a:noFill/>
        <a:ln w="9525">
          <a:noFill/>
          <a:miter lim="800000"/>
          <a:headEnd/>
          <a:tailEnd/>
        </a:ln>
      </xdr:spPr>
    </xdr:sp>
    <xdr:clientData/>
  </xdr:twoCellAnchor>
  <xdr:twoCellAnchor editAs="oneCell">
    <xdr:from>
      <xdr:col>7</xdr:col>
      <xdr:colOff>800100</xdr:colOff>
      <xdr:row>89</xdr:row>
      <xdr:rowOff>238125</xdr:rowOff>
    </xdr:from>
    <xdr:to>
      <xdr:col>7</xdr:col>
      <xdr:colOff>904875</xdr:colOff>
      <xdr:row>89</xdr:row>
      <xdr:rowOff>447675</xdr:rowOff>
    </xdr:to>
    <xdr:sp macro="" textlink="">
      <xdr:nvSpPr>
        <xdr:cNvPr id="149" name="Text Box 41"/>
        <xdr:cNvSpPr txBox="1">
          <a:spLocks noChangeArrowheads="1"/>
        </xdr:cNvSpPr>
      </xdr:nvSpPr>
      <xdr:spPr bwMode="auto">
        <a:xfrm>
          <a:off x="9070975" y="67405250"/>
          <a:ext cx="104775" cy="209550"/>
        </a:xfrm>
        <a:prstGeom prst="rect">
          <a:avLst/>
        </a:prstGeom>
        <a:noFill/>
        <a:ln w="9525">
          <a:noFill/>
          <a:miter lim="800000"/>
          <a:headEnd/>
          <a:tailEnd/>
        </a:ln>
      </xdr:spPr>
    </xdr:sp>
    <xdr:clientData/>
  </xdr:twoCellAnchor>
  <xdr:twoCellAnchor editAs="oneCell">
    <xdr:from>
      <xdr:col>7</xdr:col>
      <xdr:colOff>800100</xdr:colOff>
      <xdr:row>89</xdr:row>
      <xdr:rowOff>238125</xdr:rowOff>
    </xdr:from>
    <xdr:to>
      <xdr:col>7</xdr:col>
      <xdr:colOff>904875</xdr:colOff>
      <xdr:row>89</xdr:row>
      <xdr:rowOff>447675</xdr:rowOff>
    </xdr:to>
    <xdr:sp macro="" textlink="">
      <xdr:nvSpPr>
        <xdr:cNvPr id="150" name="Text Box 41"/>
        <xdr:cNvSpPr txBox="1">
          <a:spLocks noChangeArrowheads="1"/>
        </xdr:cNvSpPr>
      </xdr:nvSpPr>
      <xdr:spPr bwMode="auto">
        <a:xfrm>
          <a:off x="9070975" y="67405250"/>
          <a:ext cx="104775" cy="209550"/>
        </a:xfrm>
        <a:prstGeom prst="rect">
          <a:avLst/>
        </a:prstGeom>
        <a:noFill/>
        <a:ln w="9525">
          <a:noFill/>
          <a:miter lim="800000"/>
          <a:headEnd/>
          <a:tailEnd/>
        </a:ln>
      </xdr:spPr>
    </xdr:sp>
    <xdr:clientData/>
  </xdr:twoCellAnchor>
  <xdr:twoCellAnchor editAs="oneCell">
    <xdr:from>
      <xdr:col>7</xdr:col>
      <xdr:colOff>800100</xdr:colOff>
      <xdr:row>89</xdr:row>
      <xdr:rowOff>238125</xdr:rowOff>
    </xdr:from>
    <xdr:to>
      <xdr:col>7</xdr:col>
      <xdr:colOff>904875</xdr:colOff>
      <xdr:row>89</xdr:row>
      <xdr:rowOff>447675</xdr:rowOff>
    </xdr:to>
    <xdr:sp macro="" textlink="">
      <xdr:nvSpPr>
        <xdr:cNvPr id="151" name="Text Box 41"/>
        <xdr:cNvSpPr txBox="1">
          <a:spLocks noChangeArrowheads="1"/>
        </xdr:cNvSpPr>
      </xdr:nvSpPr>
      <xdr:spPr bwMode="auto">
        <a:xfrm>
          <a:off x="9070975" y="67405250"/>
          <a:ext cx="104775" cy="209550"/>
        </a:xfrm>
        <a:prstGeom prst="rect">
          <a:avLst/>
        </a:prstGeom>
        <a:noFill/>
        <a:ln w="9525">
          <a:noFill/>
          <a:miter lim="800000"/>
          <a:headEnd/>
          <a:tailEnd/>
        </a:ln>
      </xdr:spPr>
    </xdr:sp>
    <xdr:clientData/>
  </xdr:twoCellAnchor>
  <xdr:twoCellAnchor editAs="oneCell">
    <xdr:from>
      <xdr:col>7</xdr:col>
      <xdr:colOff>800100</xdr:colOff>
      <xdr:row>90</xdr:row>
      <xdr:rowOff>238125</xdr:rowOff>
    </xdr:from>
    <xdr:to>
      <xdr:col>7</xdr:col>
      <xdr:colOff>904875</xdr:colOff>
      <xdr:row>90</xdr:row>
      <xdr:rowOff>447675</xdr:rowOff>
    </xdr:to>
    <xdr:sp macro="" textlink="">
      <xdr:nvSpPr>
        <xdr:cNvPr id="152" name="Text Box 41"/>
        <xdr:cNvSpPr txBox="1">
          <a:spLocks noChangeArrowheads="1"/>
        </xdr:cNvSpPr>
      </xdr:nvSpPr>
      <xdr:spPr bwMode="auto">
        <a:xfrm>
          <a:off x="9070975" y="67405250"/>
          <a:ext cx="104775" cy="209550"/>
        </a:xfrm>
        <a:prstGeom prst="rect">
          <a:avLst/>
        </a:prstGeom>
        <a:noFill/>
        <a:ln w="9525">
          <a:noFill/>
          <a:miter lim="800000"/>
          <a:headEnd/>
          <a:tailEnd/>
        </a:ln>
      </xdr:spPr>
    </xdr:sp>
    <xdr:clientData/>
  </xdr:twoCellAnchor>
  <xdr:twoCellAnchor editAs="oneCell">
    <xdr:from>
      <xdr:col>7</xdr:col>
      <xdr:colOff>800100</xdr:colOff>
      <xdr:row>90</xdr:row>
      <xdr:rowOff>238125</xdr:rowOff>
    </xdr:from>
    <xdr:to>
      <xdr:col>7</xdr:col>
      <xdr:colOff>904875</xdr:colOff>
      <xdr:row>90</xdr:row>
      <xdr:rowOff>447675</xdr:rowOff>
    </xdr:to>
    <xdr:sp macro="" textlink="">
      <xdr:nvSpPr>
        <xdr:cNvPr id="153" name="Text Box 41"/>
        <xdr:cNvSpPr txBox="1">
          <a:spLocks noChangeArrowheads="1"/>
        </xdr:cNvSpPr>
      </xdr:nvSpPr>
      <xdr:spPr bwMode="auto">
        <a:xfrm>
          <a:off x="9070975" y="67405250"/>
          <a:ext cx="104775" cy="209550"/>
        </a:xfrm>
        <a:prstGeom prst="rect">
          <a:avLst/>
        </a:prstGeom>
        <a:noFill/>
        <a:ln w="9525">
          <a:noFill/>
          <a:miter lim="800000"/>
          <a:headEnd/>
          <a:tailEnd/>
        </a:ln>
      </xdr:spPr>
    </xdr:sp>
    <xdr:clientData/>
  </xdr:twoCellAnchor>
  <xdr:twoCellAnchor editAs="oneCell">
    <xdr:from>
      <xdr:col>7</xdr:col>
      <xdr:colOff>800100</xdr:colOff>
      <xdr:row>90</xdr:row>
      <xdr:rowOff>238125</xdr:rowOff>
    </xdr:from>
    <xdr:to>
      <xdr:col>7</xdr:col>
      <xdr:colOff>904875</xdr:colOff>
      <xdr:row>90</xdr:row>
      <xdr:rowOff>447675</xdr:rowOff>
    </xdr:to>
    <xdr:sp macro="" textlink="">
      <xdr:nvSpPr>
        <xdr:cNvPr id="154" name="Text Box 41"/>
        <xdr:cNvSpPr txBox="1">
          <a:spLocks noChangeArrowheads="1"/>
        </xdr:cNvSpPr>
      </xdr:nvSpPr>
      <xdr:spPr bwMode="auto">
        <a:xfrm>
          <a:off x="9070975" y="67405250"/>
          <a:ext cx="104775" cy="209550"/>
        </a:xfrm>
        <a:prstGeom prst="rect">
          <a:avLst/>
        </a:prstGeom>
        <a:noFill/>
        <a:ln w="9525">
          <a:noFill/>
          <a:miter lim="800000"/>
          <a:headEnd/>
          <a:tailEnd/>
        </a:ln>
      </xdr:spPr>
    </xdr:sp>
    <xdr:clientData/>
  </xdr:twoCellAnchor>
  <xdr:twoCellAnchor editAs="oneCell">
    <xdr:from>
      <xdr:col>7</xdr:col>
      <xdr:colOff>800100</xdr:colOff>
      <xdr:row>90</xdr:row>
      <xdr:rowOff>238125</xdr:rowOff>
    </xdr:from>
    <xdr:to>
      <xdr:col>7</xdr:col>
      <xdr:colOff>904875</xdr:colOff>
      <xdr:row>90</xdr:row>
      <xdr:rowOff>447675</xdr:rowOff>
    </xdr:to>
    <xdr:sp macro="" textlink="">
      <xdr:nvSpPr>
        <xdr:cNvPr id="155" name="Text Box 41"/>
        <xdr:cNvSpPr txBox="1">
          <a:spLocks noChangeArrowheads="1"/>
        </xdr:cNvSpPr>
      </xdr:nvSpPr>
      <xdr:spPr bwMode="auto">
        <a:xfrm>
          <a:off x="9070975" y="67405250"/>
          <a:ext cx="104775" cy="209550"/>
        </a:xfrm>
        <a:prstGeom prst="rect">
          <a:avLst/>
        </a:prstGeom>
        <a:noFill/>
        <a:ln w="9525">
          <a:noFill/>
          <a:miter lim="800000"/>
          <a:headEnd/>
          <a:tailEnd/>
        </a:ln>
      </xdr:spPr>
    </xdr:sp>
    <xdr:clientData/>
  </xdr:twoCellAnchor>
  <xdr:twoCellAnchor editAs="oneCell">
    <xdr:from>
      <xdr:col>7</xdr:col>
      <xdr:colOff>800100</xdr:colOff>
      <xdr:row>94</xdr:row>
      <xdr:rowOff>238125</xdr:rowOff>
    </xdr:from>
    <xdr:to>
      <xdr:col>7</xdr:col>
      <xdr:colOff>904875</xdr:colOff>
      <xdr:row>94</xdr:row>
      <xdr:rowOff>447675</xdr:rowOff>
    </xdr:to>
    <xdr:sp macro="" textlink="">
      <xdr:nvSpPr>
        <xdr:cNvPr id="156" name="Text Box 41"/>
        <xdr:cNvSpPr txBox="1">
          <a:spLocks noChangeArrowheads="1"/>
        </xdr:cNvSpPr>
      </xdr:nvSpPr>
      <xdr:spPr bwMode="auto">
        <a:xfrm>
          <a:off x="9070975" y="66119375"/>
          <a:ext cx="104775" cy="209550"/>
        </a:xfrm>
        <a:prstGeom prst="rect">
          <a:avLst/>
        </a:prstGeom>
        <a:noFill/>
        <a:ln w="9525">
          <a:noFill/>
          <a:miter lim="800000"/>
          <a:headEnd/>
          <a:tailEnd/>
        </a:ln>
      </xdr:spPr>
    </xdr:sp>
    <xdr:clientData/>
  </xdr:twoCellAnchor>
  <xdr:twoCellAnchor editAs="oneCell">
    <xdr:from>
      <xdr:col>7</xdr:col>
      <xdr:colOff>800100</xdr:colOff>
      <xdr:row>94</xdr:row>
      <xdr:rowOff>238125</xdr:rowOff>
    </xdr:from>
    <xdr:to>
      <xdr:col>7</xdr:col>
      <xdr:colOff>904875</xdr:colOff>
      <xdr:row>94</xdr:row>
      <xdr:rowOff>447675</xdr:rowOff>
    </xdr:to>
    <xdr:sp macro="" textlink="">
      <xdr:nvSpPr>
        <xdr:cNvPr id="157" name="Text Box 41"/>
        <xdr:cNvSpPr txBox="1">
          <a:spLocks noChangeArrowheads="1"/>
        </xdr:cNvSpPr>
      </xdr:nvSpPr>
      <xdr:spPr bwMode="auto">
        <a:xfrm>
          <a:off x="9070975" y="66119375"/>
          <a:ext cx="104775" cy="209550"/>
        </a:xfrm>
        <a:prstGeom prst="rect">
          <a:avLst/>
        </a:prstGeom>
        <a:noFill/>
        <a:ln w="9525">
          <a:noFill/>
          <a:miter lim="800000"/>
          <a:headEnd/>
          <a:tailEnd/>
        </a:ln>
      </xdr:spPr>
    </xdr:sp>
    <xdr:clientData/>
  </xdr:twoCellAnchor>
  <xdr:twoCellAnchor editAs="oneCell">
    <xdr:from>
      <xdr:col>7</xdr:col>
      <xdr:colOff>800100</xdr:colOff>
      <xdr:row>95</xdr:row>
      <xdr:rowOff>238125</xdr:rowOff>
    </xdr:from>
    <xdr:to>
      <xdr:col>7</xdr:col>
      <xdr:colOff>904875</xdr:colOff>
      <xdr:row>95</xdr:row>
      <xdr:rowOff>447675</xdr:rowOff>
    </xdr:to>
    <xdr:sp macro="" textlink="">
      <xdr:nvSpPr>
        <xdr:cNvPr id="158"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95</xdr:row>
      <xdr:rowOff>238125</xdr:rowOff>
    </xdr:from>
    <xdr:to>
      <xdr:col>7</xdr:col>
      <xdr:colOff>904875</xdr:colOff>
      <xdr:row>95</xdr:row>
      <xdr:rowOff>447675</xdr:rowOff>
    </xdr:to>
    <xdr:sp macro="" textlink="">
      <xdr:nvSpPr>
        <xdr:cNvPr id="159"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97</xdr:row>
      <xdr:rowOff>238125</xdr:rowOff>
    </xdr:from>
    <xdr:to>
      <xdr:col>7</xdr:col>
      <xdr:colOff>904875</xdr:colOff>
      <xdr:row>98</xdr:row>
      <xdr:rowOff>126206</xdr:rowOff>
    </xdr:to>
    <xdr:sp macro="" textlink="">
      <xdr:nvSpPr>
        <xdr:cNvPr id="160"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97</xdr:row>
      <xdr:rowOff>238125</xdr:rowOff>
    </xdr:from>
    <xdr:to>
      <xdr:col>7</xdr:col>
      <xdr:colOff>904875</xdr:colOff>
      <xdr:row>98</xdr:row>
      <xdr:rowOff>126206</xdr:rowOff>
    </xdr:to>
    <xdr:sp macro="" textlink="">
      <xdr:nvSpPr>
        <xdr:cNvPr id="161"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101</xdr:row>
      <xdr:rowOff>238125</xdr:rowOff>
    </xdr:from>
    <xdr:to>
      <xdr:col>7</xdr:col>
      <xdr:colOff>904875</xdr:colOff>
      <xdr:row>101</xdr:row>
      <xdr:rowOff>447675</xdr:rowOff>
    </xdr:to>
    <xdr:sp macro="" textlink="">
      <xdr:nvSpPr>
        <xdr:cNvPr id="162"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101</xdr:row>
      <xdr:rowOff>238125</xdr:rowOff>
    </xdr:from>
    <xdr:to>
      <xdr:col>7</xdr:col>
      <xdr:colOff>904875</xdr:colOff>
      <xdr:row>101</xdr:row>
      <xdr:rowOff>447675</xdr:rowOff>
    </xdr:to>
    <xdr:sp macro="" textlink="">
      <xdr:nvSpPr>
        <xdr:cNvPr id="163"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102</xdr:row>
      <xdr:rowOff>238125</xdr:rowOff>
    </xdr:from>
    <xdr:to>
      <xdr:col>7</xdr:col>
      <xdr:colOff>904875</xdr:colOff>
      <xdr:row>102</xdr:row>
      <xdr:rowOff>447675</xdr:rowOff>
    </xdr:to>
    <xdr:sp macro="" textlink="">
      <xdr:nvSpPr>
        <xdr:cNvPr id="164"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102</xdr:row>
      <xdr:rowOff>238125</xdr:rowOff>
    </xdr:from>
    <xdr:to>
      <xdr:col>7</xdr:col>
      <xdr:colOff>904875</xdr:colOff>
      <xdr:row>102</xdr:row>
      <xdr:rowOff>447675</xdr:rowOff>
    </xdr:to>
    <xdr:sp macro="" textlink="">
      <xdr:nvSpPr>
        <xdr:cNvPr id="165"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104</xdr:row>
      <xdr:rowOff>238125</xdr:rowOff>
    </xdr:from>
    <xdr:to>
      <xdr:col>7</xdr:col>
      <xdr:colOff>904875</xdr:colOff>
      <xdr:row>104</xdr:row>
      <xdr:rowOff>447675</xdr:rowOff>
    </xdr:to>
    <xdr:sp macro="" textlink="">
      <xdr:nvSpPr>
        <xdr:cNvPr id="166"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104</xdr:row>
      <xdr:rowOff>238125</xdr:rowOff>
    </xdr:from>
    <xdr:to>
      <xdr:col>7</xdr:col>
      <xdr:colOff>904875</xdr:colOff>
      <xdr:row>104</xdr:row>
      <xdr:rowOff>447675</xdr:rowOff>
    </xdr:to>
    <xdr:sp macro="" textlink="">
      <xdr:nvSpPr>
        <xdr:cNvPr id="167"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68"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69"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70"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71"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72"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73"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74"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75"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76"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77" name="Text Box 41"/>
        <xdr:cNvSpPr txBox="1">
          <a:spLocks noChangeArrowheads="1"/>
        </xdr:cNvSpPr>
      </xdr:nvSpPr>
      <xdr:spPr bwMode="auto">
        <a:xfrm>
          <a:off x="9070975" y="71897875"/>
          <a:ext cx="104775" cy="209550"/>
        </a:xfrm>
        <a:prstGeom prst="rect">
          <a:avLst/>
        </a:prstGeom>
        <a:noFill/>
        <a:ln w="9525">
          <a:noFill/>
          <a:miter lim="800000"/>
          <a:headEnd/>
          <a:tailEnd/>
        </a:ln>
      </xdr:spPr>
    </xdr:sp>
    <xdr:clientData/>
  </xdr:twoCellAnchor>
  <xdr:twoCellAnchor editAs="oneCell">
    <xdr:from>
      <xdr:col>7</xdr:col>
      <xdr:colOff>800100</xdr:colOff>
      <xdr:row>105</xdr:row>
      <xdr:rowOff>238125</xdr:rowOff>
    </xdr:from>
    <xdr:to>
      <xdr:col>7</xdr:col>
      <xdr:colOff>904875</xdr:colOff>
      <xdr:row>105</xdr:row>
      <xdr:rowOff>447675</xdr:rowOff>
    </xdr:to>
    <xdr:sp macro="" textlink="">
      <xdr:nvSpPr>
        <xdr:cNvPr id="178" name="Text Box 41"/>
        <xdr:cNvSpPr txBox="1">
          <a:spLocks noChangeArrowheads="1"/>
        </xdr:cNvSpPr>
      </xdr:nvSpPr>
      <xdr:spPr bwMode="auto">
        <a:xfrm>
          <a:off x="9070975" y="83391375"/>
          <a:ext cx="104775" cy="209550"/>
        </a:xfrm>
        <a:prstGeom prst="rect">
          <a:avLst/>
        </a:prstGeom>
        <a:noFill/>
        <a:ln w="9525">
          <a:noFill/>
          <a:miter lim="800000"/>
          <a:headEnd/>
          <a:tailEnd/>
        </a:ln>
      </xdr:spPr>
    </xdr:sp>
    <xdr:clientData/>
  </xdr:twoCellAnchor>
  <xdr:twoCellAnchor editAs="oneCell">
    <xdr:from>
      <xdr:col>7</xdr:col>
      <xdr:colOff>800100</xdr:colOff>
      <xdr:row>105</xdr:row>
      <xdr:rowOff>238125</xdr:rowOff>
    </xdr:from>
    <xdr:to>
      <xdr:col>7</xdr:col>
      <xdr:colOff>904875</xdr:colOff>
      <xdr:row>105</xdr:row>
      <xdr:rowOff>447675</xdr:rowOff>
    </xdr:to>
    <xdr:sp macro="" textlink="">
      <xdr:nvSpPr>
        <xdr:cNvPr id="179" name="Text Box 41"/>
        <xdr:cNvSpPr txBox="1">
          <a:spLocks noChangeArrowheads="1"/>
        </xdr:cNvSpPr>
      </xdr:nvSpPr>
      <xdr:spPr bwMode="auto">
        <a:xfrm>
          <a:off x="9070975" y="83391375"/>
          <a:ext cx="104775" cy="209550"/>
        </a:xfrm>
        <a:prstGeom prst="rect">
          <a:avLst/>
        </a:prstGeom>
        <a:noFill/>
        <a:ln w="9525">
          <a:noFill/>
          <a:miter lim="800000"/>
          <a:headEnd/>
          <a:tailEnd/>
        </a:ln>
      </xdr:spPr>
    </xdr:sp>
    <xdr:clientData/>
  </xdr:twoCellAnchor>
  <xdr:twoCellAnchor editAs="oneCell">
    <xdr:from>
      <xdr:col>7</xdr:col>
      <xdr:colOff>800100</xdr:colOff>
      <xdr:row>105</xdr:row>
      <xdr:rowOff>238125</xdr:rowOff>
    </xdr:from>
    <xdr:to>
      <xdr:col>7</xdr:col>
      <xdr:colOff>904875</xdr:colOff>
      <xdr:row>105</xdr:row>
      <xdr:rowOff>447675</xdr:rowOff>
    </xdr:to>
    <xdr:sp macro="" textlink="">
      <xdr:nvSpPr>
        <xdr:cNvPr id="180" name="Text Box 41"/>
        <xdr:cNvSpPr txBox="1">
          <a:spLocks noChangeArrowheads="1"/>
        </xdr:cNvSpPr>
      </xdr:nvSpPr>
      <xdr:spPr bwMode="auto">
        <a:xfrm>
          <a:off x="9070975" y="89931875"/>
          <a:ext cx="104775" cy="209550"/>
        </a:xfrm>
        <a:prstGeom prst="rect">
          <a:avLst/>
        </a:prstGeom>
        <a:noFill/>
        <a:ln w="9525">
          <a:noFill/>
          <a:miter lim="800000"/>
          <a:headEnd/>
          <a:tailEnd/>
        </a:ln>
      </xdr:spPr>
    </xdr:sp>
    <xdr:clientData/>
  </xdr:twoCellAnchor>
  <xdr:twoCellAnchor editAs="oneCell">
    <xdr:from>
      <xdr:col>7</xdr:col>
      <xdr:colOff>800100</xdr:colOff>
      <xdr:row>105</xdr:row>
      <xdr:rowOff>238125</xdr:rowOff>
    </xdr:from>
    <xdr:to>
      <xdr:col>7</xdr:col>
      <xdr:colOff>904875</xdr:colOff>
      <xdr:row>105</xdr:row>
      <xdr:rowOff>447675</xdr:rowOff>
    </xdr:to>
    <xdr:sp macro="" textlink="">
      <xdr:nvSpPr>
        <xdr:cNvPr id="181" name="Text Box 41"/>
        <xdr:cNvSpPr txBox="1">
          <a:spLocks noChangeArrowheads="1"/>
        </xdr:cNvSpPr>
      </xdr:nvSpPr>
      <xdr:spPr bwMode="auto">
        <a:xfrm>
          <a:off x="9070975" y="89931875"/>
          <a:ext cx="104775" cy="209550"/>
        </a:xfrm>
        <a:prstGeom prst="rect">
          <a:avLst/>
        </a:prstGeom>
        <a:noFill/>
        <a:ln w="9525">
          <a:noFill/>
          <a:miter lim="800000"/>
          <a:headEnd/>
          <a:tailEnd/>
        </a:ln>
      </xdr:spPr>
    </xdr:sp>
    <xdr:clientData/>
  </xdr:twoCellAnchor>
  <xdr:twoCellAnchor editAs="oneCell">
    <xdr:from>
      <xdr:col>7</xdr:col>
      <xdr:colOff>800100</xdr:colOff>
      <xdr:row>103</xdr:row>
      <xdr:rowOff>238125</xdr:rowOff>
    </xdr:from>
    <xdr:to>
      <xdr:col>7</xdr:col>
      <xdr:colOff>904875</xdr:colOff>
      <xdr:row>103</xdr:row>
      <xdr:rowOff>447675</xdr:rowOff>
    </xdr:to>
    <xdr:sp macro="" textlink="">
      <xdr:nvSpPr>
        <xdr:cNvPr id="182" name="Text Box 41"/>
        <xdr:cNvSpPr txBox="1">
          <a:spLocks noChangeArrowheads="1"/>
        </xdr:cNvSpPr>
      </xdr:nvSpPr>
      <xdr:spPr bwMode="auto">
        <a:xfrm>
          <a:off x="9070975" y="89931875"/>
          <a:ext cx="104775" cy="209550"/>
        </a:xfrm>
        <a:prstGeom prst="rect">
          <a:avLst/>
        </a:prstGeom>
        <a:noFill/>
        <a:ln w="9525">
          <a:noFill/>
          <a:miter lim="800000"/>
          <a:headEnd/>
          <a:tailEnd/>
        </a:ln>
      </xdr:spPr>
    </xdr:sp>
    <xdr:clientData/>
  </xdr:twoCellAnchor>
  <xdr:twoCellAnchor editAs="oneCell">
    <xdr:from>
      <xdr:col>7</xdr:col>
      <xdr:colOff>800100</xdr:colOff>
      <xdr:row>103</xdr:row>
      <xdr:rowOff>238125</xdr:rowOff>
    </xdr:from>
    <xdr:to>
      <xdr:col>7</xdr:col>
      <xdr:colOff>904875</xdr:colOff>
      <xdr:row>103</xdr:row>
      <xdr:rowOff>447675</xdr:rowOff>
    </xdr:to>
    <xdr:sp macro="" textlink="">
      <xdr:nvSpPr>
        <xdr:cNvPr id="183" name="Text Box 41"/>
        <xdr:cNvSpPr txBox="1">
          <a:spLocks noChangeArrowheads="1"/>
        </xdr:cNvSpPr>
      </xdr:nvSpPr>
      <xdr:spPr bwMode="auto">
        <a:xfrm>
          <a:off x="9070975" y="89931875"/>
          <a:ext cx="104775" cy="209550"/>
        </a:xfrm>
        <a:prstGeom prst="rect">
          <a:avLst/>
        </a:prstGeom>
        <a:noFill/>
        <a:ln w="9525">
          <a:noFill/>
          <a:miter lim="800000"/>
          <a:headEnd/>
          <a:tailEnd/>
        </a:ln>
      </xdr:spPr>
    </xdr:sp>
    <xdr:clientData/>
  </xdr:twoCellAnchor>
  <xdr:twoCellAnchor editAs="oneCell">
    <xdr:from>
      <xdr:col>7</xdr:col>
      <xdr:colOff>800100</xdr:colOff>
      <xdr:row>99</xdr:row>
      <xdr:rowOff>238125</xdr:rowOff>
    </xdr:from>
    <xdr:to>
      <xdr:col>7</xdr:col>
      <xdr:colOff>904875</xdr:colOff>
      <xdr:row>99</xdr:row>
      <xdr:rowOff>447675</xdr:rowOff>
    </xdr:to>
    <xdr:sp macro="" textlink="">
      <xdr:nvSpPr>
        <xdr:cNvPr id="184" name="Text Box 41"/>
        <xdr:cNvSpPr txBox="1">
          <a:spLocks noChangeArrowheads="1"/>
        </xdr:cNvSpPr>
      </xdr:nvSpPr>
      <xdr:spPr bwMode="auto">
        <a:xfrm>
          <a:off x="9070975" y="89931875"/>
          <a:ext cx="104775" cy="209550"/>
        </a:xfrm>
        <a:prstGeom prst="rect">
          <a:avLst/>
        </a:prstGeom>
        <a:noFill/>
        <a:ln w="9525">
          <a:noFill/>
          <a:miter lim="800000"/>
          <a:headEnd/>
          <a:tailEnd/>
        </a:ln>
      </xdr:spPr>
    </xdr:sp>
    <xdr:clientData/>
  </xdr:twoCellAnchor>
  <xdr:twoCellAnchor editAs="oneCell">
    <xdr:from>
      <xdr:col>7</xdr:col>
      <xdr:colOff>800100</xdr:colOff>
      <xdr:row>99</xdr:row>
      <xdr:rowOff>238125</xdr:rowOff>
    </xdr:from>
    <xdr:to>
      <xdr:col>7</xdr:col>
      <xdr:colOff>904875</xdr:colOff>
      <xdr:row>99</xdr:row>
      <xdr:rowOff>447675</xdr:rowOff>
    </xdr:to>
    <xdr:sp macro="" textlink="">
      <xdr:nvSpPr>
        <xdr:cNvPr id="185" name="Text Box 41"/>
        <xdr:cNvSpPr txBox="1">
          <a:spLocks noChangeArrowheads="1"/>
        </xdr:cNvSpPr>
      </xdr:nvSpPr>
      <xdr:spPr bwMode="auto">
        <a:xfrm>
          <a:off x="9070975" y="89931875"/>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86" name="Text Box 41"/>
        <xdr:cNvSpPr txBox="1">
          <a:spLocks noChangeArrowheads="1"/>
        </xdr:cNvSpPr>
      </xdr:nvSpPr>
      <xdr:spPr bwMode="auto">
        <a:xfrm>
          <a:off x="9070975" y="7429500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7</xdr:col>
      <xdr:colOff>904875</xdr:colOff>
      <xdr:row>107</xdr:row>
      <xdr:rowOff>19050</xdr:rowOff>
    </xdr:to>
    <xdr:sp macro="" textlink="">
      <xdr:nvSpPr>
        <xdr:cNvPr id="187" name="Text Box 41"/>
        <xdr:cNvSpPr txBox="1">
          <a:spLocks noChangeArrowheads="1"/>
        </xdr:cNvSpPr>
      </xdr:nvSpPr>
      <xdr:spPr bwMode="auto">
        <a:xfrm>
          <a:off x="9070975" y="74295000"/>
          <a:ext cx="104775" cy="209550"/>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188" name="Text Box 41"/>
        <xdr:cNvSpPr txBox="1">
          <a:spLocks noChangeArrowheads="1"/>
        </xdr:cNvSpPr>
      </xdr:nvSpPr>
      <xdr:spPr bwMode="auto">
        <a:xfrm>
          <a:off x="9070975" y="130476625"/>
          <a:ext cx="57260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189" name="Text Box 41"/>
        <xdr:cNvSpPr txBox="1">
          <a:spLocks noChangeArrowheads="1"/>
        </xdr:cNvSpPr>
      </xdr:nvSpPr>
      <xdr:spPr bwMode="auto">
        <a:xfrm>
          <a:off x="9070975" y="130476625"/>
          <a:ext cx="57260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190" name="Text Box 41"/>
        <xdr:cNvSpPr txBox="1">
          <a:spLocks noChangeArrowheads="1"/>
        </xdr:cNvSpPr>
      </xdr:nvSpPr>
      <xdr:spPr bwMode="auto">
        <a:xfrm>
          <a:off x="9070975" y="130476625"/>
          <a:ext cx="57260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191" name="Text Box 41"/>
        <xdr:cNvSpPr txBox="1">
          <a:spLocks noChangeArrowheads="1"/>
        </xdr:cNvSpPr>
      </xdr:nvSpPr>
      <xdr:spPr bwMode="auto">
        <a:xfrm>
          <a:off x="9070975" y="130476625"/>
          <a:ext cx="57260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192" name="Text Box 41"/>
        <xdr:cNvSpPr txBox="1">
          <a:spLocks noChangeArrowheads="1"/>
        </xdr:cNvSpPr>
      </xdr:nvSpPr>
      <xdr:spPr bwMode="auto">
        <a:xfrm>
          <a:off x="9070975" y="130476625"/>
          <a:ext cx="57260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193" name="Text Box 41"/>
        <xdr:cNvSpPr txBox="1">
          <a:spLocks noChangeArrowheads="1"/>
        </xdr:cNvSpPr>
      </xdr:nvSpPr>
      <xdr:spPr bwMode="auto">
        <a:xfrm>
          <a:off x="9070975" y="130476625"/>
          <a:ext cx="57260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194" name="Text Box 41"/>
        <xdr:cNvSpPr txBox="1">
          <a:spLocks noChangeArrowheads="1"/>
        </xdr:cNvSpPr>
      </xdr:nvSpPr>
      <xdr:spPr bwMode="auto">
        <a:xfrm>
          <a:off x="9070975" y="130476625"/>
          <a:ext cx="57260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195" name="Text Box 41"/>
        <xdr:cNvSpPr txBox="1">
          <a:spLocks noChangeArrowheads="1"/>
        </xdr:cNvSpPr>
      </xdr:nvSpPr>
      <xdr:spPr bwMode="auto">
        <a:xfrm>
          <a:off x="9070975" y="130476625"/>
          <a:ext cx="57260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196" name="Text Box 41"/>
        <xdr:cNvSpPr txBox="1">
          <a:spLocks noChangeArrowheads="1"/>
        </xdr:cNvSpPr>
      </xdr:nvSpPr>
      <xdr:spPr bwMode="auto">
        <a:xfrm>
          <a:off x="9070975" y="130476625"/>
          <a:ext cx="57260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197" name="Text Box 41"/>
        <xdr:cNvSpPr txBox="1">
          <a:spLocks noChangeArrowheads="1"/>
        </xdr:cNvSpPr>
      </xdr:nvSpPr>
      <xdr:spPr bwMode="auto">
        <a:xfrm>
          <a:off x="9070975" y="130476625"/>
          <a:ext cx="57260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198" name="Text Box 41"/>
        <xdr:cNvSpPr txBox="1">
          <a:spLocks noChangeArrowheads="1"/>
        </xdr:cNvSpPr>
      </xdr:nvSpPr>
      <xdr:spPr bwMode="auto">
        <a:xfrm>
          <a:off x="9070975" y="130476625"/>
          <a:ext cx="572603" cy="8382"/>
        </a:xfrm>
        <a:prstGeom prst="rect">
          <a:avLst/>
        </a:prstGeom>
        <a:noFill/>
        <a:ln w="9525">
          <a:noFill/>
          <a:miter lim="800000"/>
          <a:headEnd/>
          <a:tailEnd/>
        </a:ln>
      </xdr:spPr>
    </xdr:sp>
    <xdr:clientData/>
  </xdr:twoCellAnchor>
  <xdr:twoCellAnchor editAs="oneCell">
    <xdr:from>
      <xdr:col>7</xdr:col>
      <xdr:colOff>800100</xdr:colOff>
      <xdr:row>106</xdr:row>
      <xdr:rowOff>0</xdr:rowOff>
    </xdr:from>
    <xdr:to>
      <xdr:col>8</xdr:col>
      <xdr:colOff>114608</xdr:colOff>
      <xdr:row>106</xdr:row>
      <xdr:rowOff>8382</xdr:rowOff>
    </xdr:to>
    <xdr:sp macro="" textlink="">
      <xdr:nvSpPr>
        <xdr:cNvPr id="199" name="Text Box 41"/>
        <xdr:cNvSpPr txBox="1">
          <a:spLocks noChangeArrowheads="1"/>
        </xdr:cNvSpPr>
      </xdr:nvSpPr>
      <xdr:spPr bwMode="auto">
        <a:xfrm>
          <a:off x="9070975" y="130476625"/>
          <a:ext cx="572603" cy="8382"/>
        </a:xfrm>
        <a:prstGeom prst="rect">
          <a:avLst/>
        </a:prstGeom>
        <a:noFill/>
        <a:ln w="9525">
          <a:noFill/>
          <a:miter lim="800000"/>
          <a:headEnd/>
          <a:tailEnd/>
        </a:ln>
      </xdr:spPr>
    </xdr:sp>
    <xdr:clientData/>
  </xdr:twoCellAnchor>
  <xdr:twoCellAnchor editAs="oneCell">
    <xdr:from>
      <xdr:col>7</xdr:col>
      <xdr:colOff>800100</xdr:colOff>
      <xdr:row>100</xdr:row>
      <xdr:rowOff>238125</xdr:rowOff>
    </xdr:from>
    <xdr:to>
      <xdr:col>7</xdr:col>
      <xdr:colOff>904875</xdr:colOff>
      <xdr:row>100</xdr:row>
      <xdr:rowOff>447675</xdr:rowOff>
    </xdr:to>
    <xdr:sp macro="" textlink="">
      <xdr:nvSpPr>
        <xdr:cNvPr id="200" name="Text Box 41"/>
        <xdr:cNvSpPr txBox="1">
          <a:spLocks noChangeArrowheads="1"/>
        </xdr:cNvSpPr>
      </xdr:nvSpPr>
      <xdr:spPr bwMode="auto">
        <a:xfrm>
          <a:off x="9070975" y="72675750"/>
          <a:ext cx="104775" cy="209550"/>
        </a:xfrm>
        <a:prstGeom prst="rect">
          <a:avLst/>
        </a:prstGeom>
        <a:noFill/>
        <a:ln w="9525">
          <a:noFill/>
          <a:miter lim="800000"/>
          <a:headEnd/>
          <a:tailEnd/>
        </a:ln>
      </xdr:spPr>
    </xdr:sp>
    <xdr:clientData/>
  </xdr:twoCellAnchor>
  <xdr:twoCellAnchor editAs="oneCell">
    <xdr:from>
      <xdr:col>7</xdr:col>
      <xdr:colOff>800100</xdr:colOff>
      <xdr:row>100</xdr:row>
      <xdr:rowOff>238125</xdr:rowOff>
    </xdr:from>
    <xdr:to>
      <xdr:col>7</xdr:col>
      <xdr:colOff>904875</xdr:colOff>
      <xdr:row>100</xdr:row>
      <xdr:rowOff>447675</xdr:rowOff>
    </xdr:to>
    <xdr:sp macro="" textlink="">
      <xdr:nvSpPr>
        <xdr:cNvPr id="201" name="Text Box 41"/>
        <xdr:cNvSpPr txBox="1">
          <a:spLocks noChangeArrowheads="1"/>
        </xdr:cNvSpPr>
      </xdr:nvSpPr>
      <xdr:spPr bwMode="auto">
        <a:xfrm>
          <a:off x="9070975" y="72675750"/>
          <a:ext cx="104775" cy="209550"/>
        </a:xfrm>
        <a:prstGeom prst="rect">
          <a:avLst/>
        </a:prstGeom>
        <a:noFill/>
        <a:ln w="9525">
          <a:noFill/>
          <a:miter lim="800000"/>
          <a:headEnd/>
          <a:tailEnd/>
        </a:ln>
      </xdr:spPr>
    </xdr:sp>
    <xdr:clientData/>
  </xdr:twoCellAnchor>
  <xdr:twoCellAnchor editAs="oneCell">
    <xdr:from>
      <xdr:col>7</xdr:col>
      <xdr:colOff>800100</xdr:colOff>
      <xdr:row>29</xdr:row>
      <xdr:rowOff>238125</xdr:rowOff>
    </xdr:from>
    <xdr:to>
      <xdr:col>7</xdr:col>
      <xdr:colOff>904875</xdr:colOff>
      <xdr:row>30</xdr:row>
      <xdr:rowOff>126206</xdr:rowOff>
    </xdr:to>
    <xdr:sp macro="" textlink="">
      <xdr:nvSpPr>
        <xdr:cNvPr id="202" name="Text Box 41"/>
        <xdr:cNvSpPr txBox="1">
          <a:spLocks noChangeArrowheads="1"/>
        </xdr:cNvSpPr>
      </xdr:nvSpPr>
      <xdr:spPr bwMode="auto">
        <a:xfrm>
          <a:off x="962977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29</xdr:row>
      <xdr:rowOff>238125</xdr:rowOff>
    </xdr:from>
    <xdr:to>
      <xdr:col>7</xdr:col>
      <xdr:colOff>904875</xdr:colOff>
      <xdr:row>30</xdr:row>
      <xdr:rowOff>126206</xdr:rowOff>
    </xdr:to>
    <xdr:sp macro="" textlink="">
      <xdr:nvSpPr>
        <xdr:cNvPr id="203" name="Text Box 41"/>
        <xdr:cNvSpPr txBox="1">
          <a:spLocks noChangeArrowheads="1"/>
        </xdr:cNvSpPr>
      </xdr:nvSpPr>
      <xdr:spPr bwMode="auto">
        <a:xfrm>
          <a:off x="962977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47</xdr:row>
      <xdr:rowOff>238125</xdr:rowOff>
    </xdr:from>
    <xdr:to>
      <xdr:col>7</xdr:col>
      <xdr:colOff>904875</xdr:colOff>
      <xdr:row>47</xdr:row>
      <xdr:rowOff>447675</xdr:rowOff>
    </xdr:to>
    <xdr:sp macro="" textlink="">
      <xdr:nvSpPr>
        <xdr:cNvPr id="204" name="Text Box 41"/>
        <xdr:cNvSpPr txBox="1">
          <a:spLocks noChangeArrowheads="1"/>
        </xdr:cNvSpPr>
      </xdr:nvSpPr>
      <xdr:spPr bwMode="auto">
        <a:xfrm>
          <a:off x="12515850" y="5057775"/>
          <a:ext cx="104775" cy="209550"/>
        </a:xfrm>
        <a:prstGeom prst="rect">
          <a:avLst/>
        </a:prstGeom>
        <a:noFill/>
        <a:ln w="9525">
          <a:noFill/>
          <a:miter lim="800000"/>
          <a:headEnd/>
          <a:tailEnd/>
        </a:ln>
      </xdr:spPr>
    </xdr:sp>
    <xdr:clientData/>
  </xdr:twoCellAnchor>
  <xdr:twoCellAnchor editAs="oneCell">
    <xdr:from>
      <xdr:col>7</xdr:col>
      <xdr:colOff>800100</xdr:colOff>
      <xdr:row>47</xdr:row>
      <xdr:rowOff>238125</xdr:rowOff>
    </xdr:from>
    <xdr:to>
      <xdr:col>7</xdr:col>
      <xdr:colOff>904875</xdr:colOff>
      <xdr:row>47</xdr:row>
      <xdr:rowOff>447675</xdr:rowOff>
    </xdr:to>
    <xdr:sp macro="" textlink="">
      <xdr:nvSpPr>
        <xdr:cNvPr id="205" name="Text Box 41"/>
        <xdr:cNvSpPr txBox="1">
          <a:spLocks noChangeArrowheads="1"/>
        </xdr:cNvSpPr>
      </xdr:nvSpPr>
      <xdr:spPr bwMode="auto">
        <a:xfrm>
          <a:off x="12515850" y="5057775"/>
          <a:ext cx="104775" cy="209550"/>
        </a:xfrm>
        <a:prstGeom prst="rect">
          <a:avLst/>
        </a:prstGeom>
        <a:noFill/>
        <a:ln w="9525">
          <a:noFill/>
          <a:miter lim="800000"/>
          <a:headEnd/>
          <a:tailEnd/>
        </a:ln>
      </xdr:spPr>
    </xdr:sp>
    <xdr:clientData/>
  </xdr:twoCellAnchor>
  <xdr:twoCellAnchor editAs="oneCell">
    <xdr:from>
      <xdr:col>7</xdr:col>
      <xdr:colOff>800100</xdr:colOff>
      <xdr:row>44</xdr:row>
      <xdr:rowOff>238125</xdr:rowOff>
    </xdr:from>
    <xdr:to>
      <xdr:col>7</xdr:col>
      <xdr:colOff>904875</xdr:colOff>
      <xdr:row>44</xdr:row>
      <xdr:rowOff>447675</xdr:rowOff>
    </xdr:to>
    <xdr:sp macro="" textlink="">
      <xdr:nvSpPr>
        <xdr:cNvPr id="206" name="Text Box 41"/>
        <xdr:cNvSpPr txBox="1">
          <a:spLocks noChangeArrowheads="1"/>
        </xdr:cNvSpPr>
      </xdr:nvSpPr>
      <xdr:spPr bwMode="auto">
        <a:xfrm>
          <a:off x="12515850" y="1228725"/>
          <a:ext cx="104775" cy="209550"/>
        </a:xfrm>
        <a:prstGeom prst="rect">
          <a:avLst/>
        </a:prstGeom>
        <a:noFill/>
        <a:ln w="9525">
          <a:noFill/>
          <a:miter lim="800000"/>
          <a:headEnd/>
          <a:tailEnd/>
        </a:ln>
      </xdr:spPr>
    </xdr:sp>
    <xdr:clientData/>
  </xdr:twoCellAnchor>
  <xdr:twoCellAnchor editAs="oneCell">
    <xdr:from>
      <xdr:col>7</xdr:col>
      <xdr:colOff>800100</xdr:colOff>
      <xdr:row>44</xdr:row>
      <xdr:rowOff>238125</xdr:rowOff>
    </xdr:from>
    <xdr:to>
      <xdr:col>7</xdr:col>
      <xdr:colOff>904875</xdr:colOff>
      <xdr:row>44</xdr:row>
      <xdr:rowOff>447675</xdr:rowOff>
    </xdr:to>
    <xdr:sp macro="" textlink="">
      <xdr:nvSpPr>
        <xdr:cNvPr id="207" name="Text Box 41"/>
        <xdr:cNvSpPr txBox="1">
          <a:spLocks noChangeArrowheads="1"/>
        </xdr:cNvSpPr>
      </xdr:nvSpPr>
      <xdr:spPr bwMode="auto">
        <a:xfrm>
          <a:off x="12515850" y="1228725"/>
          <a:ext cx="104775" cy="209550"/>
        </a:xfrm>
        <a:prstGeom prst="rect">
          <a:avLst/>
        </a:prstGeom>
        <a:noFill/>
        <a:ln w="9525">
          <a:noFill/>
          <a:miter lim="800000"/>
          <a:headEnd/>
          <a:tailEnd/>
        </a:ln>
      </xdr:spPr>
    </xdr:sp>
    <xdr:clientData/>
  </xdr:twoCellAnchor>
  <xdr:twoCellAnchor editAs="oneCell">
    <xdr:from>
      <xdr:col>7</xdr:col>
      <xdr:colOff>800100</xdr:colOff>
      <xdr:row>44</xdr:row>
      <xdr:rowOff>238125</xdr:rowOff>
    </xdr:from>
    <xdr:to>
      <xdr:col>7</xdr:col>
      <xdr:colOff>904875</xdr:colOff>
      <xdr:row>44</xdr:row>
      <xdr:rowOff>447675</xdr:rowOff>
    </xdr:to>
    <xdr:sp macro="" textlink="">
      <xdr:nvSpPr>
        <xdr:cNvPr id="208" name="Text Box 41"/>
        <xdr:cNvSpPr txBox="1">
          <a:spLocks noChangeArrowheads="1"/>
        </xdr:cNvSpPr>
      </xdr:nvSpPr>
      <xdr:spPr bwMode="auto">
        <a:xfrm>
          <a:off x="12515850" y="1228725"/>
          <a:ext cx="104775" cy="209550"/>
        </a:xfrm>
        <a:prstGeom prst="rect">
          <a:avLst/>
        </a:prstGeom>
        <a:noFill/>
        <a:ln w="9525">
          <a:noFill/>
          <a:miter lim="800000"/>
          <a:headEnd/>
          <a:tailEnd/>
        </a:ln>
      </xdr:spPr>
    </xdr:sp>
    <xdr:clientData/>
  </xdr:twoCellAnchor>
  <xdr:twoCellAnchor editAs="oneCell">
    <xdr:from>
      <xdr:col>7</xdr:col>
      <xdr:colOff>800100</xdr:colOff>
      <xdr:row>44</xdr:row>
      <xdr:rowOff>238125</xdr:rowOff>
    </xdr:from>
    <xdr:to>
      <xdr:col>7</xdr:col>
      <xdr:colOff>904875</xdr:colOff>
      <xdr:row>44</xdr:row>
      <xdr:rowOff>447675</xdr:rowOff>
    </xdr:to>
    <xdr:sp macro="" textlink="">
      <xdr:nvSpPr>
        <xdr:cNvPr id="209" name="Text Box 41"/>
        <xdr:cNvSpPr txBox="1">
          <a:spLocks noChangeArrowheads="1"/>
        </xdr:cNvSpPr>
      </xdr:nvSpPr>
      <xdr:spPr bwMode="auto">
        <a:xfrm>
          <a:off x="12515850" y="1228725"/>
          <a:ext cx="104775" cy="209550"/>
        </a:xfrm>
        <a:prstGeom prst="rect">
          <a:avLst/>
        </a:prstGeom>
        <a:noFill/>
        <a:ln w="9525">
          <a:noFill/>
          <a:miter lim="800000"/>
          <a:headEnd/>
          <a:tailEnd/>
        </a:ln>
      </xdr:spPr>
    </xdr:sp>
    <xdr:clientData/>
  </xdr:twoCellAnchor>
  <xdr:twoCellAnchor editAs="oneCell">
    <xdr:from>
      <xdr:col>7</xdr:col>
      <xdr:colOff>800100</xdr:colOff>
      <xdr:row>49</xdr:row>
      <xdr:rowOff>238125</xdr:rowOff>
    </xdr:from>
    <xdr:to>
      <xdr:col>8</xdr:col>
      <xdr:colOff>114610</xdr:colOff>
      <xdr:row>49</xdr:row>
      <xdr:rowOff>246507</xdr:rowOff>
    </xdr:to>
    <xdr:sp macro="" textlink="">
      <xdr:nvSpPr>
        <xdr:cNvPr id="210" name="Text Box 41"/>
        <xdr:cNvSpPr txBox="1">
          <a:spLocks noChangeArrowheads="1"/>
        </xdr:cNvSpPr>
      </xdr:nvSpPr>
      <xdr:spPr bwMode="auto">
        <a:xfrm>
          <a:off x="9544050" y="1362075"/>
          <a:ext cx="578954" cy="8382"/>
        </a:xfrm>
        <a:prstGeom prst="rect">
          <a:avLst/>
        </a:prstGeom>
        <a:noFill/>
        <a:ln w="9525">
          <a:noFill/>
          <a:miter lim="800000"/>
          <a:headEnd/>
          <a:tailEnd/>
        </a:ln>
      </xdr:spPr>
    </xdr:sp>
    <xdr:clientData/>
  </xdr:twoCellAnchor>
  <xdr:twoCellAnchor editAs="oneCell">
    <xdr:from>
      <xdr:col>7</xdr:col>
      <xdr:colOff>800100</xdr:colOff>
      <xdr:row>49</xdr:row>
      <xdr:rowOff>238125</xdr:rowOff>
    </xdr:from>
    <xdr:to>
      <xdr:col>8</xdr:col>
      <xdr:colOff>114610</xdr:colOff>
      <xdr:row>49</xdr:row>
      <xdr:rowOff>246507</xdr:rowOff>
    </xdr:to>
    <xdr:sp macro="" textlink="">
      <xdr:nvSpPr>
        <xdr:cNvPr id="211" name="Text Box 41"/>
        <xdr:cNvSpPr txBox="1">
          <a:spLocks noChangeArrowheads="1"/>
        </xdr:cNvSpPr>
      </xdr:nvSpPr>
      <xdr:spPr bwMode="auto">
        <a:xfrm>
          <a:off x="9544050" y="1362075"/>
          <a:ext cx="578954" cy="8382"/>
        </a:xfrm>
        <a:prstGeom prst="rect">
          <a:avLst/>
        </a:prstGeom>
        <a:noFill/>
        <a:ln w="9525">
          <a:noFill/>
          <a:miter lim="800000"/>
          <a:headEnd/>
          <a:tailEnd/>
        </a:ln>
      </xdr:spPr>
    </xdr:sp>
    <xdr:clientData/>
  </xdr:twoCellAnchor>
  <xdr:twoCellAnchor editAs="oneCell">
    <xdr:from>
      <xdr:col>7</xdr:col>
      <xdr:colOff>800100</xdr:colOff>
      <xdr:row>59</xdr:row>
      <xdr:rowOff>0</xdr:rowOff>
    </xdr:from>
    <xdr:to>
      <xdr:col>7</xdr:col>
      <xdr:colOff>904875</xdr:colOff>
      <xdr:row>59</xdr:row>
      <xdr:rowOff>209550</xdr:rowOff>
    </xdr:to>
    <xdr:sp macro="" textlink="">
      <xdr:nvSpPr>
        <xdr:cNvPr id="212" name="Text Box 41"/>
        <xdr:cNvSpPr txBox="1">
          <a:spLocks noChangeArrowheads="1"/>
        </xdr:cNvSpPr>
      </xdr:nvSpPr>
      <xdr:spPr bwMode="auto">
        <a:xfrm>
          <a:off x="10125075" y="990600"/>
          <a:ext cx="104775" cy="209550"/>
        </a:xfrm>
        <a:prstGeom prst="rect">
          <a:avLst/>
        </a:prstGeom>
        <a:noFill/>
        <a:ln w="9525">
          <a:noFill/>
          <a:miter lim="800000"/>
          <a:headEnd/>
          <a:tailEnd/>
        </a:ln>
      </xdr:spPr>
    </xdr:sp>
    <xdr:clientData/>
  </xdr:twoCellAnchor>
  <xdr:twoCellAnchor editAs="oneCell">
    <xdr:from>
      <xdr:col>7</xdr:col>
      <xdr:colOff>800100</xdr:colOff>
      <xdr:row>59</xdr:row>
      <xdr:rowOff>0</xdr:rowOff>
    </xdr:from>
    <xdr:to>
      <xdr:col>7</xdr:col>
      <xdr:colOff>904875</xdr:colOff>
      <xdr:row>59</xdr:row>
      <xdr:rowOff>209550</xdr:rowOff>
    </xdr:to>
    <xdr:sp macro="" textlink="">
      <xdr:nvSpPr>
        <xdr:cNvPr id="213" name="Text Box 41"/>
        <xdr:cNvSpPr txBox="1">
          <a:spLocks noChangeArrowheads="1"/>
        </xdr:cNvSpPr>
      </xdr:nvSpPr>
      <xdr:spPr bwMode="auto">
        <a:xfrm>
          <a:off x="10125075" y="990600"/>
          <a:ext cx="104775" cy="209550"/>
        </a:xfrm>
        <a:prstGeom prst="rect">
          <a:avLst/>
        </a:prstGeom>
        <a:noFill/>
        <a:ln w="9525">
          <a:noFill/>
          <a:miter lim="800000"/>
          <a:headEnd/>
          <a:tailEnd/>
        </a:ln>
      </xdr:spPr>
    </xdr:sp>
    <xdr:clientData/>
  </xdr:twoCellAnchor>
  <xdr:twoCellAnchor editAs="oneCell">
    <xdr:from>
      <xdr:col>7</xdr:col>
      <xdr:colOff>800100</xdr:colOff>
      <xdr:row>68</xdr:row>
      <xdr:rowOff>0</xdr:rowOff>
    </xdr:from>
    <xdr:to>
      <xdr:col>7</xdr:col>
      <xdr:colOff>904875</xdr:colOff>
      <xdr:row>68</xdr:row>
      <xdr:rowOff>209550</xdr:rowOff>
    </xdr:to>
    <xdr:sp macro="" textlink="">
      <xdr:nvSpPr>
        <xdr:cNvPr id="214" name="Text Box 41"/>
        <xdr:cNvSpPr txBox="1">
          <a:spLocks noChangeArrowheads="1"/>
        </xdr:cNvSpPr>
      </xdr:nvSpPr>
      <xdr:spPr bwMode="auto">
        <a:xfrm>
          <a:off x="7896225" y="1076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68</xdr:row>
      <xdr:rowOff>0</xdr:rowOff>
    </xdr:from>
    <xdr:to>
      <xdr:col>7</xdr:col>
      <xdr:colOff>904875</xdr:colOff>
      <xdr:row>68</xdr:row>
      <xdr:rowOff>209550</xdr:rowOff>
    </xdr:to>
    <xdr:sp macro="" textlink="">
      <xdr:nvSpPr>
        <xdr:cNvPr id="215" name="Text Box 41"/>
        <xdr:cNvSpPr txBox="1">
          <a:spLocks noChangeArrowheads="1"/>
        </xdr:cNvSpPr>
      </xdr:nvSpPr>
      <xdr:spPr bwMode="auto">
        <a:xfrm>
          <a:off x="7896225" y="10763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74</xdr:row>
      <xdr:rowOff>238125</xdr:rowOff>
    </xdr:from>
    <xdr:to>
      <xdr:col>7</xdr:col>
      <xdr:colOff>904875</xdr:colOff>
      <xdr:row>74</xdr:row>
      <xdr:rowOff>447675</xdr:rowOff>
    </xdr:to>
    <xdr:sp macro="" textlink="">
      <xdr:nvSpPr>
        <xdr:cNvPr id="216"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74</xdr:row>
      <xdr:rowOff>238125</xdr:rowOff>
    </xdr:from>
    <xdr:to>
      <xdr:col>7</xdr:col>
      <xdr:colOff>904875</xdr:colOff>
      <xdr:row>74</xdr:row>
      <xdr:rowOff>447675</xdr:rowOff>
    </xdr:to>
    <xdr:sp macro="" textlink="">
      <xdr:nvSpPr>
        <xdr:cNvPr id="217"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74</xdr:row>
      <xdr:rowOff>238125</xdr:rowOff>
    </xdr:from>
    <xdr:to>
      <xdr:col>7</xdr:col>
      <xdr:colOff>904875</xdr:colOff>
      <xdr:row>74</xdr:row>
      <xdr:rowOff>447675</xdr:rowOff>
    </xdr:to>
    <xdr:sp macro="" textlink="">
      <xdr:nvSpPr>
        <xdr:cNvPr id="218"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74</xdr:row>
      <xdr:rowOff>238125</xdr:rowOff>
    </xdr:from>
    <xdr:to>
      <xdr:col>7</xdr:col>
      <xdr:colOff>904875</xdr:colOff>
      <xdr:row>74</xdr:row>
      <xdr:rowOff>447675</xdr:rowOff>
    </xdr:to>
    <xdr:sp macro="" textlink="">
      <xdr:nvSpPr>
        <xdr:cNvPr id="219" name="Text Box 41"/>
        <xdr:cNvSpPr txBox="1">
          <a:spLocks noChangeArrowheads="1"/>
        </xdr:cNvSpPr>
      </xdr:nvSpPr>
      <xdr:spPr bwMode="auto">
        <a:xfrm>
          <a:off x="10125075" y="1228725"/>
          <a:ext cx="104775" cy="209550"/>
        </a:xfrm>
        <a:prstGeom prst="rect">
          <a:avLst/>
        </a:prstGeom>
        <a:noFill/>
        <a:ln w="9525">
          <a:noFill/>
          <a:miter lim="800000"/>
          <a:headEnd/>
          <a:tailEnd/>
        </a:ln>
      </xdr:spPr>
    </xdr:sp>
    <xdr:clientData/>
  </xdr:twoCellAnchor>
  <xdr:twoCellAnchor editAs="oneCell">
    <xdr:from>
      <xdr:col>7</xdr:col>
      <xdr:colOff>800100</xdr:colOff>
      <xdr:row>79</xdr:row>
      <xdr:rowOff>0</xdr:rowOff>
    </xdr:from>
    <xdr:to>
      <xdr:col>7</xdr:col>
      <xdr:colOff>904875</xdr:colOff>
      <xdr:row>79</xdr:row>
      <xdr:rowOff>209550</xdr:rowOff>
    </xdr:to>
    <xdr:sp macro="" textlink="">
      <xdr:nvSpPr>
        <xdr:cNvPr id="220" name="Text Box 41"/>
        <xdr:cNvSpPr txBox="1">
          <a:spLocks noChangeArrowheads="1"/>
        </xdr:cNvSpPr>
      </xdr:nvSpPr>
      <xdr:spPr bwMode="auto">
        <a:xfrm>
          <a:off x="10125075" y="990600"/>
          <a:ext cx="104775" cy="209550"/>
        </a:xfrm>
        <a:prstGeom prst="rect">
          <a:avLst/>
        </a:prstGeom>
        <a:noFill/>
        <a:ln w="9525">
          <a:noFill/>
          <a:miter lim="800000"/>
          <a:headEnd/>
          <a:tailEnd/>
        </a:ln>
      </xdr:spPr>
    </xdr:sp>
    <xdr:clientData/>
  </xdr:twoCellAnchor>
  <xdr:twoCellAnchor editAs="oneCell">
    <xdr:from>
      <xdr:col>7</xdr:col>
      <xdr:colOff>800100</xdr:colOff>
      <xdr:row>79</xdr:row>
      <xdr:rowOff>0</xdr:rowOff>
    </xdr:from>
    <xdr:to>
      <xdr:col>7</xdr:col>
      <xdr:colOff>904875</xdr:colOff>
      <xdr:row>79</xdr:row>
      <xdr:rowOff>209550</xdr:rowOff>
    </xdr:to>
    <xdr:sp macro="" textlink="">
      <xdr:nvSpPr>
        <xdr:cNvPr id="221" name="Text Box 41"/>
        <xdr:cNvSpPr txBox="1">
          <a:spLocks noChangeArrowheads="1"/>
        </xdr:cNvSpPr>
      </xdr:nvSpPr>
      <xdr:spPr bwMode="auto">
        <a:xfrm>
          <a:off x="10125075" y="990600"/>
          <a:ext cx="104775" cy="209550"/>
        </a:xfrm>
        <a:prstGeom prst="rect">
          <a:avLst/>
        </a:prstGeom>
        <a:noFill/>
        <a:ln w="9525">
          <a:noFill/>
          <a:miter lim="800000"/>
          <a:headEnd/>
          <a:tailEnd/>
        </a:ln>
      </xdr:spPr>
    </xdr:sp>
    <xdr:clientData/>
  </xdr:twoCellAnchor>
  <xdr:twoCellAnchor editAs="oneCell">
    <xdr:from>
      <xdr:col>7</xdr:col>
      <xdr:colOff>800100</xdr:colOff>
      <xdr:row>82</xdr:row>
      <xdr:rowOff>238125</xdr:rowOff>
    </xdr:from>
    <xdr:to>
      <xdr:col>7</xdr:col>
      <xdr:colOff>904875</xdr:colOff>
      <xdr:row>82</xdr:row>
      <xdr:rowOff>447675</xdr:rowOff>
    </xdr:to>
    <xdr:sp macro="" textlink="">
      <xdr:nvSpPr>
        <xdr:cNvPr id="222" name="Text Box 41"/>
        <xdr:cNvSpPr txBox="1">
          <a:spLocks noChangeArrowheads="1"/>
        </xdr:cNvSpPr>
      </xdr:nvSpPr>
      <xdr:spPr bwMode="auto">
        <a:xfrm>
          <a:off x="9201150" y="1428750"/>
          <a:ext cx="104775" cy="209550"/>
        </a:xfrm>
        <a:prstGeom prst="rect">
          <a:avLst/>
        </a:prstGeom>
        <a:noFill/>
        <a:ln w="9525">
          <a:noFill/>
          <a:miter lim="800000"/>
          <a:headEnd/>
          <a:tailEnd/>
        </a:ln>
      </xdr:spPr>
    </xdr:sp>
    <xdr:clientData/>
  </xdr:twoCellAnchor>
  <xdr:twoCellAnchor editAs="oneCell">
    <xdr:from>
      <xdr:col>7</xdr:col>
      <xdr:colOff>800100</xdr:colOff>
      <xdr:row>82</xdr:row>
      <xdr:rowOff>238125</xdr:rowOff>
    </xdr:from>
    <xdr:to>
      <xdr:col>7</xdr:col>
      <xdr:colOff>904875</xdr:colOff>
      <xdr:row>82</xdr:row>
      <xdr:rowOff>447675</xdr:rowOff>
    </xdr:to>
    <xdr:sp macro="" textlink="">
      <xdr:nvSpPr>
        <xdr:cNvPr id="223" name="Text Box 41"/>
        <xdr:cNvSpPr txBox="1">
          <a:spLocks noChangeArrowheads="1"/>
        </xdr:cNvSpPr>
      </xdr:nvSpPr>
      <xdr:spPr bwMode="auto">
        <a:xfrm>
          <a:off x="9201150" y="1428750"/>
          <a:ext cx="104775" cy="209550"/>
        </a:xfrm>
        <a:prstGeom prst="rect">
          <a:avLst/>
        </a:prstGeom>
        <a:noFill/>
        <a:ln w="9525">
          <a:noFill/>
          <a:miter lim="800000"/>
          <a:headEnd/>
          <a:tailEnd/>
        </a:ln>
      </xdr:spPr>
    </xdr:sp>
    <xdr:clientData/>
  </xdr:twoCellAnchor>
  <xdr:twoCellAnchor editAs="oneCell">
    <xdr:from>
      <xdr:col>7</xdr:col>
      <xdr:colOff>800100</xdr:colOff>
      <xdr:row>86</xdr:row>
      <xdr:rowOff>238125</xdr:rowOff>
    </xdr:from>
    <xdr:to>
      <xdr:col>7</xdr:col>
      <xdr:colOff>904875</xdr:colOff>
      <xdr:row>86</xdr:row>
      <xdr:rowOff>447675</xdr:rowOff>
    </xdr:to>
    <xdr:sp macro="" textlink="">
      <xdr:nvSpPr>
        <xdr:cNvPr id="224" name="Text Box 41"/>
        <xdr:cNvSpPr txBox="1">
          <a:spLocks noChangeArrowheads="1"/>
        </xdr:cNvSpPr>
      </xdr:nvSpPr>
      <xdr:spPr bwMode="auto">
        <a:xfrm>
          <a:off x="10610850" y="1228725"/>
          <a:ext cx="104775" cy="209550"/>
        </a:xfrm>
        <a:prstGeom prst="rect">
          <a:avLst/>
        </a:prstGeom>
        <a:noFill/>
        <a:ln w="9525">
          <a:noFill/>
          <a:miter lim="800000"/>
          <a:headEnd/>
          <a:tailEnd/>
        </a:ln>
      </xdr:spPr>
    </xdr:sp>
    <xdr:clientData/>
  </xdr:twoCellAnchor>
  <xdr:twoCellAnchor editAs="oneCell">
    <xdr:from>
      <xdr:col>7</xdr:col>
      <xdr:colOff>800100</xdr:colOff>
      <xdr:row>89</xdr:row>
      <xdr:rowOff>0</xdr:rowOff>
    </xdr:from>
    <xdr:to>
      <xdr:col>7</xdr:col>
      <xdr:colOff>904875</xdr:colOff>
      <xdr:row>89</xdr:row>
      <xdr:rowOff>209550</xdr:rowOff>
    </xdr:to>
    <xdr:sp macro="" textlink="">
      <xdr:nvSpPr>
        <xdr:cNvPr id="226" name="Text Box 41"/>
        <xdr:cNvSpPr txBox="1">
          <a:spLocks noChangeArrowheads="1"/>
        </xdr:cNvSpPr>
      </xdr:nvSpPr>
      <xdr:spPr bwMode="auto">
        <a:xfrm>
          <a:off x="10391775" y="990600"/>
          <a:ext cx="104775" cy="209550"/>
        </a:xfrm>
        <a:prstGeom prst="rect">
          <a:avLst/>
        </a:prstGeom>
        <a:noFill/>
        <a:ln w="9525">
          <a:noFill/>
          <a:miter lim="800000"/>
          <a:headEnd/>
          <a:tailEnd/>
        </a:ln>
      </xdr:spPr>
    </xdr:sp>
    <xdr:clientData/>
  </xdr:twoCellAnchor>
  <xdr:twoCellAnchor editAs="oneCell">
    <xdr:from>
      <xdr:col>7</xdr:col>
      <xdr:colOff>800100</xdr:colOff>
      <xdr:row>89</xdr:row>
      <xdr:rowOff>0</xdr:rowOff>
    </xdr:from>
    <xdr:to>
      <xdr:col>7</xdr:col>
      <xdr:colOff>904875</xdr:colOff>
      <xdr:row>89</xdr:row>
      <xdr:rowOff>209550</xdr:rowOff>
    </xdr:to>
    <xdr:sp macro="" textlink="">
      <xdr:nvSpPr>
        <xdr:cNvPr id="227" name="Text Box 41"/>
        <xdr:cNvSpPr txBox="1">
          <a:spLocks noChangeArrowheads="1"/>
        </xdr:cNvSpPr>
      </xdr:nvSpPr>
      <xdr:spPr bwMode="auto">
        <a:xfrm>
          <a:off x="10391775" y="990600"/>
          <a:ext cx="104775" cy="209550"/>
        </a:xfrm>
        <a:prstGeom prst="rect">
          <a:avLst/>
        </a:prstGeom>
        <a:noFill/>
        <a:ln w="9525">
          <a:noFill/>
          <a:miter lim="800000"/>
          <a:headEnd/>
          <a:tailEnd/>
        </a:ln>
      </xdr:spPr>
    </xdr:sp>
    <xdr:clientData/>
  </xdr:twoCellAnchor>
  <xdr:twoCellAnchor editAs="oneCell">
    <xdr:from>
      <xdr:col>7</xdr:col>
      <xdr:colOff>800100</xdr:colOff>
      <xdr:row>96</xdr:row>
      <xdr:rowOff>238125</xdr:rowOff>
    </xdr:from>
    <xdr:to>
      <xdr:col>8</xdr:col>
      <xdr:colOff>27572</xdr:colOff>
      <xdr:row>97</xdr:row>
      <xdr:rowOff>126207</xdr:rowOff>
    </xdr:to>
    <xdr:sp macro="" textlink="">
      <xdr:nvSpPr>
        <xdr:cNvPr id="228" name="Text Box 41"/>
        <xdr:cNvSpPr txBox="1">
          <a:spLocks noChangeArrowheads="1"/>
        </xdr:cNvSpPr>
      </xdr:nvSpPr>
      <xdr:spPr bwMode="auto">
        <a:xfrm>
          <a:off x="8648700" y="1362075"/>
          <a:ext cx="103772" cy="209550"/>
        </a:xfrm>
        <a:prstGeom prst="rect">
          <a:avLst/>
        </a:prstGeom>
        <a:noFill/>
        <a:ln w="9525">
          <a:noFill/>
          <a:miter lim="800000"/>
          <a:headEnd/>
          <a:tailEnd/>
        </a:ln>
      </xdr:spPr>
    </xdr:sp>
    <xdr:clientData/>
  </xdr:twoCellAnchor>
  <xdr:twoCellAnchor editAs="oneCell">
    <xdr:from>
      <xdr:col>7</xdr:col>
      <xdr:colOff>800100</xdr:colOff>
      <xdr:row>96</xdr:row>
      <xdr:rowOff>238125</xdr:rowOff>
    </xdr:from>
    <xdr:to>
      <xdr:col>8</xdr:col>
      <xdr:colOff>27572</xdr:colOff>
      <xdr:row>97</xdr:row>
      <xdr:rowOff>126207</xdr:rowOff>
    </xdr:to>
    <xdr:sp macro="" textlink="">
      <xdr:nvSpPr>
        <xdr:cNvPr id="229" name="Text Box 41"/>
        <xdr:cNvSpPr txBox="1">
          <a:spLocks noChangeArrowheads="1"/>
        </xdr:cNvSpPr>
      </xdr:nvSpPr>
      <xdr:spPr bwMode="auto">
        <a:xfrm>
          <a:off x="8648700" y="1362075"/>
          <a:ext cx="103772" cy="209550"/>
        </a:xfrm>
        <a:prstGeom prst="rect">
          <a:avLst/>
        </a:prstGeom>
        <a:noFill/>
        <a:ln w="9525">
          <a:noFill/>
          <a:miter lim="800000"/>
          <a:headEnd/>
          <a:tailEnd/>
        </a:ln>
      </xdr:spPr>
    </xdr:sp>
    <xdr:clientData/>
  </xdr:twoCellAnchor>
  <xdr:twoCellAnchor editAs="oneCell">
    <xdr:from>
      <xdr:col>7</xdr:col>
      <xdr:colOff>800100</xdr:colOff>
      <xdr:row>99</xdr:row>
      <xdr:rowOff>0</xdr:rowOff>
    </xdr:from>
    <xdr:to>
      <xdr:col>7</xdr:col>
      <xdr:colOff>904875</xdr:colOff>
      <xdr:row>99</xdr:row>
      <xdr:rowOff>209550</xdr:rowOff>
    </xdr:to>
    <xdr:sp macro="" textlink="">
      <xdr:nvSpPr>
        <xdr:cNvPr id="230" name="Text Box 41"/>
        <xdr:cNvSpPr txBox="1">
          <a:spLocks noChangeArrowheads="1"/>
        </xdr:cNvSpPr>
      </xdr:nvSpPr>
      <xdr:spPr bwMode="auto">
        <a:xfrm>
          <a:off x="11106150" y="990600"/>
          <a:ext cx="104775" cy="209550"/>
        </a:xfrm>
        <a:prstGeom prst="rect">
          <a:avLst/>
        </a:prstGeom>
        <a:noFill/>
        <a:ln w="9525">
          <a:noFill/>
          <a:miter lim="800000"/>
          <a:headEnd/>
          <a:tailEnd/>
        </a:ln>
      </xdr:spPr>
    </xdr:sp>
    <xdr:clientData/>
  </xdr:twoCellAnchor>
  <xdr:twoCellAnchor editAs="oneCell">
    <xdr:from>
      <xdr:col>7</xdr:col>
      <xdr:colOff>800100</xdr:colOff>
      <xdr:row>99</xdr:row>
      <xdr:rowOff>0</xdr:rowOff>
    </xdr:from>
    <xdr:to>
      <xdr:col>7</xdr:col>
      <xdr:colOff>904875</xdr:colOff>
      <xdr:row>99</xdr:row>
      <xdr:rowOff>209550</xdr:rowOff>
    </xdr:to>
    <xdr:sp macro="" textlink="">
      <xdr:nvSpPr>
        <xdr:cNvPr id="231" name="Text Box 41"/>
        <xdr:cNvSpPr txBox="1">
          <a:spLocks noChangeArrowheads="1"/>
        </xdr:cNvSpPr>
      </xdr:nvSpPr>
      <xdr:spPr bwMode="auto">
        <a:xfrm>
          <a:off x="11106150" y="990600"/>
          <a:ext cx="104775" cy="209550"/>
        </a:xfrm>
        <a:prstGeom prst="rect">
          <a:avLst/>
        </a:prstGeom>
        <a:noFill/>
        <a:ln w="9525">
          <a:noFill/>
          <a:miter lim="800000"/>
          <a:headEnd/>
          <a:tailEnd/>
        </a:ln>
      </xdr:spPr>
    </xdr:sp>
    <xdr:clientData/>
  </xdr:twoCellAnchor>
  <xdr:twoCellAnchor editAs="oneCell">
    <xdr:from>
      <xdr:col>7</xdr:col>
      <xdr:colOff>800100</xdr:colOff>
      <xdr:row>101</xdr:row>
      <xdr:rowOff>238125</xdr:rowOff>
    </xdr:from>
    <xdr:to>
      <xdr:col>7</xdr:col>
      <xdr:colOff>904875</xdr:colOff>
      <xdr:row>101</xdr:row>
      <xdr:rowOff>447675</xdr:rowOff>
    </xdr:to>
    <xdr:sp macro="" textlink="">
      <xdr:nvSpPr>
        <xdr:cNvPr id="232" name="Text Box 41"/>
        <xdr:cNvSpPr txBox="1">
          <a:spLocks noChangeArrowheads="1"/>
        </xdr:cNvSpPr>
      </xdr:nvSpPr>
      <xdr:spPr bwMode="auto">
        <a:xfrm>
          <a:off x="972502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101</xdr:row>
      <xdr:rowOff>238125</xdr:rowOff>
    </xdr:from>
    <xdr:to>
      <xdr:col>7</xdr:col>
      <xdr:colOff>904875</xdr:colOff>
      <xdr:row>101</xdr:row>
      <xdr:rowOff>447675</xdr:rowOff>
    </xdr:to>
    <xdr:sp macro="" textlink="">
      <xdr:nvSpPr>
        <xdr:cNvPr id="233" name="Text Box 41"/>
        <xdr:cNvSpPr txBox="1">
          <a:spLocks noChangeArrowheads="1"/>
        </xdr:cNvSpPr>
      </xdr:nvSpPr>
      <xdr:spPr bwMode="auto">
        <a:xfrm>
          <a:off x="9725025" y="122872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800100</xdr:colOff>
      <xdr:row>8</xdr:row>
      <xdr:rowOff>238125</xdr:rowOff>
    </xdr:from>
    <xdr:to>
      <xdr:col>8</xdr:col>
      <xdr:colOff>340827</xdr:colOff>
      <xdr:row>8</xdr:row>
      <xdr:rowOff>246507</xdr:rowOff>
    </xdr:to>
    <xdr:sp macro="" textlink="">
      <xdr:nvSpPr>
        <xdr:cNvPr id="234" name="Text Box 41"/>
        <xdr:cNvSpPr txBox="1">
          <a:spLocks noChangeArrowheads="1"/>
        </xdr:cNvSpPr>
      </xdr:nvSpPr>
      <xdr:spPr bwMode="auto">
        <a:xfrm>
          <a:off x="9582150" y="1362075"/>
          <a:ext cx="578952" cy="8382"/>
        </a:xfrm>
        <a:prstGeom prst="rect">
          <a:avLst/>
        </a:prstGeom>
        <a:noFill/>
        <a:ln w="9525">
          <a:noFill/>
          <a:miter lim="800000"/>
          <a:headEnd/>
          <a:tailEnd/>
        </a:ln>
      </xdr:spPr>
    </xdr:sp>
    <xdr:clientData/>
  </xdr:twoCellAnchor>
  <xdr:twoCellAnchor editAs="oneCell">
    <xdr:from>
      <xdr:col>7</xdr:col>
      <xdr:colOff>800100</xdr:colOff>
      <xdr:row>33</xdr:row>
      <xdr:rowOff>0</xdr:rowOff>
    </xdr:from>
    <xdr:to>
      <xdr:col>7</xdr:col>
      <xdr:colOff>904875</xdr:colOff>
      <xdr:row>33</xdr:row>
      <xdr:rowOff>209550</xdr:rowOff>
    </xdr:to>
    <xdr:sp macro="" textlink="">
      <xdr:nvSpPr>
        <xdr:cNvPr id="235" name="Text Box 41"/>
        <xdr:cNvSpPr txBox="1">
          <a:spLocks noChangeArrowheads="1"/>
        </xdr:cNvSpPr>
      </xdr:nvSpPr>
      <xdr:spPr bwMode="auto">
        <a:xfrm>
          <a:off x="10125075" y="990600"/>
          <a:ext cx="104775" cy="209550"/>
        </a:xfrm>
        <a:prstGeom prst="rect">
          <a:avLst/>
        </a:prstGeom>
        <a:noFill/>
        <a:ln w="9525">
          <a:noFill/>
          <a:miter lim="800000"/>
          <a:headEnd/>
          <a:tailEnd/>
        </a:ln>
      </xdr:spPr>
    </xdr:sp>
    <xdr:clientData/>
  </xdr:twoCellAnchor>
  <xdr:twoCellAnchor editAs="oneCell">
    <xdr:from>
      <xdr:col>7</xdr:col>
      <xdr:colOff>800100</xdr:colOff>
      <xdr:row>33</xdr:row>
      <xdr:rowOff>0</xdr:rowOff>
    </xdr:from>
    <xdr:to>
      <xdr:col>7</xdr:col>
      <xdr:colOff>904875</xdr:colOff>
      <xdr:row>33</xdr:row>
      <xdr:rowOff>209550</xdr:rowOff>
    </xdr:to>
    <xdr:sp macro="" textlink="">
      <xdr:nvSpPr>
        <xdr:cNvPr id="236" name="Text Box 41"/>
        <xdr:cNvSpPr txBox="1">
          <a:spLocks noChangeArrowheads="1"/>
        </xdr:cNvSpPr>
      </xdr:nvSpPr>
      <xdr:spPr bwMode="auto">
        <a:xfrm>
          <a:off x="10125075" y="990600"/>
          <a:ext cx="104775"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3</xdr:row>
      <xdr:rowOff>76200</xdr:rowOff>
    </xdr:to>
    <xdr:pic>
      <xdr:nvPicPr>
        <xdr:cNvPr id="5" name="14 Imagen" descr="logo_papeleri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
          <a:ext cx="76200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102395</xdr:colOff>
      <xdr:row>2</xdr:row>
      <xdr:rowOff>157162</xdr:rowOff>
    </xdr:from>
    <xdr:to>
      <xdr:col>2</xdr:col>
      <xdr:colOff>940594</xdr:colOff>
      <xdr:row>6</xdr:row>
      <xdr:rowOff>178593</xdr:rowOff>
    </xdr:to>
    <xdr:pic>
      <xdr:nvPicPr>
        <xdr:cNvPr id="4" name="14 Imagen" descr="logo_papeleri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95" y="442912"/>
          <a:ext cx="1457324" cy="902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0"/>
  <sheetViews>
    <sheetView tabSelected="1" zoomScale="80" zoomScaleNormal="80" workbookViewId="0">
      <selection activeCell="D44" sqref="D44"/>
    </sheetView>
  </sheetViews>
  <sheetFormatPr baseColWidth="10" defaultColWidth="11.42578125" defaultRowHeight="12.75" x14ac:dyDescent="0.25"/>
  <cols>
    <col min="1" max="1" width="23.85546875" style="28" customWidth="1"/>
    <col min="2" max="2" width="22.5703125" style="28" customWidth="1"/>
    <col min="3" max="3" width="10" style="28" bestFit="1" customWidth="1"/>
    <col min="4" max="4" width="31.140625" style="28" customWidth="1"/>
    <col min="5" max="5" width="16.5703125" style="28" customWidth="1"/>
    <col min="6" max="6" width="18.42578125" style="28" customWidth="1"/>
    <col min="7" max="7" width="17" style="28" customWidth="1"/>
    <col min="8" max="8" width="19" style="28" customWidth="1"/>
    <col min="9" max="9" width="9.28515625" style="70" customWidth="1"/>
    <col min="10" max="10" width="16.5703125" style="70" customWidth="1"/>
    <col min="11" max="11" width="9.140625" style="70" customWidth="1"/>
    <col min="12" max="12" width="21.140625" style="70" customWidth="1"/>
    <col min="13" max="13" width="9.28515625" style="28" hidden="1" customWidth="1"/>
    <col min="14" max="14" width="9.85546875" style="28" hidden="1" customWidth="1"/>
    <col min="15" max="15" width="17" style="70" customWidth="1"/>
    <col min="16" max="16" width="12.28515625" style="28" bestFit="1" customWidth="1"/>
    <col min="17" max="16384" width="11.42578125" style="28"/>
  </cols>
  <sheetData>
    <row r="1" spans="1:18" s="27" customFormat="1" ht="28.5" customHeight="1" x14ac:dyDescent="0.25">
      <c r="A1" s="168" t="s">
        <v>86</v>
      </c>
      <c r="B1" s="168"/>
      <c r="C1" s="168"/>
      <c r="D1" s="168"/>
      <c r="E1" s="168"/>
      <c r="F1" s="168"/>
      <c r="G1" s="168"/>
      <c r="H1" s="168"/>
      <c r="I1" s="168"/>
      <c r="J1" s="168"/>
      <c r="K1" s="168"/>
      <c r="L1" s="168"/>
      <c r="M1" s="168"/>
      <c r="N1" s="168"/>
      <c r="O1" s="168"/>
    </row>
    <row r="2" spans="1:18" s="27" customFormat="1" ht="23.25" customHeight="1" x14ac:dyDescent="0.25">
      <c r="A2" s="168"/>
      <c r="B2" s="168"/>
      <c r="C2" s="168"/>
      <c r="D2" s="168"/>
      <c r="E2" s="168"/>
      <c r="F2" s="168"/>
      <c r="G2" s="168"/>
      <c r="H2" s="168"/>
      <c r="I2" s="168"/>
      <c r="J2" s="168"/>
      <c r="K2" s="168"/>
      <c r="L2" s="168"/>
      <c r="M2" s="168"/>
      <c r="N2" s="168"/>
      <c r="O2" s="168"/>
    </row>
    <row r="3" spans="1:18" s="29" customFormat="1" ht="36.75" customHeight="1" x14ac:dyDescent="0.25">
      <c r="A3" s="100" t="s">
        <v>108</v>
      </c>
      <c r="B3" s="100" t="s">
        <v>109</v>
      </c>
      <c r="C3" s="100" t="s">
        <v>110</v>
      </c>
      <c r="D3" s="100" t="s">
        <v>46</v>
      </c>
      <c r="E3" s="100" t="s">
        <v>120</v>
      </c>
      <c r="F3" s="100" t="s">
        <v>121</v>
      </c>
      <c r="G3" s="100" t="s">
        <v>122</v>
      </c>
      <c r="H3" s="100" t="s">
        <v>123</v>
      </c>
      <c r="I3" s="100" t="s">
        <v>124</v>
      </c>
      <c r="J3" s="100" t="s">
        <v>125</v>
      </c>
      <c r="K3" s="100" t="s">
        <v>126</v>
      </c>
      <c r="L3" s="100" t="s">
        <v>127</v>
      </c>
      <c r="M3" s="100"/>
      <c r="N3" s="100"/>
      <c r="O3" s="100" t="s">
        <v>128</v>
      </c>
    </row>
    <row r="4" spans="1:18" ht="51" x14ac:dyDescent="0.25">
      <c r="A4" s="172" t="s">
        <v>142</v>
      </c>
      <c r="B4" s="174" t="s">
        <v>677</v>
      </c>
      <c r="C4" s="313" t="s">
        <v>143</v>
      </c>
      <c r="D4" s="319" t="s">
        <v>250</v>
      </c>
      <c r="E4" s="165" t="s">
        <v>47</v>
      </c>
      <c r="F4" s="165" t="s">
        <v>525</v>
      </c>
      <c r="G4" s="165" t="s">
        <v>262</v>
      </c>
      <c r="H4" s="165" t="s">
        <v>261</v>
      </c>
      <c r="I4" s="326">
        <v>1</v>
      </c>
      <c r="J4" s="109" t="str">
        <f t="shared" ref="J4:J49" si="0">IF(I4=1,"BAJA",IF(I4=2,"MEDIA",IF(I4=3,"ALTA","")))</f>
        <v>BAJA</v>
      </c>
      <c r="K4" s="326">
        <v>10</v>
      </c>
      <c r="L4" s="109" t="str">
        <f t="shared" ref="L4" si="1">IF(K4=5,"LEVE",IF(K4=10,"MODERADO",IF(K4=20,"FUERTE","")))</f>
        <v>MODERADO</v>
      </c>
      <c r="M4" s="109">
        <f t="shared" ref="M4:M56" si="2">I4*K4</f>
        <v>10</v>
      </c>
      <c r="N4" s="109" t="str">
        <f>CONCATENATE(L4,J4)</f>
        <v>MODERADOBAJA</v>
      </c>
      <c r="O4" s="109" t="str">
        <f t="shared" ref="O4:O42" si="3">(VLOOKUP(M4,$H$202:$I$209,2,0))</f>
        <v>ZONA DE RIESGO MODERADO</v>
      </c>
      <c r="Q4" s="71"/>
      <c r="R4" s="113"/>
    </row>
    <row r="5" spans="1:18" ht="51" x14ac:dyDescent="0.25">
      <c r="A5" s="172"/>
      <c r="B5" s="174"/>
      <c r="C5" s="313" t="s">
        <v>205</v>
      </c>
      <c r="D5" s="320" t="s">
        <v>251</v>
      </c>
      <c r="E5" s="165" t="s">
        <v>48</v>
      </c>
      <c r="F5" s="165" t="s">
        <v>525</v>
      </c>
      <c r="G5" s="165" t="s">
        <v>252</v>
      </c>
      <c r="H5" s="165" t="s">
        <v>253</v>
      </c>
      <c r="I5" s="326">
        <v>2</v>
      </c>
      <c r="J5" s="115" t="str">
        <f t="shared" si="0"/>
        <v>MEDIA</v>
      </c>
      <c r="K5" s="326">
        <v>10</v>
      </c>
      <c r="L5" s="115" t="str">
        <f t="shared" ref="L5" si="4">IF(K5=5,"LEVE",IF(K5=10,"MODERADO",IF(K5=20,"FUERTE","")))</f>
        <v>MODERADO</v>
      </c>
      <c r="M5" s="115">
        <f t="shared" si="2"/>
        <v>20</v>
      </c>
      <c r="N5" s="115" t="str">
        <f t="shared" ref="N5:N54" si="5">CONCATENATE(L5,J5)</f>
        <v>MODERADOMEDIA</v>
      </c>
      <c r="O5" s="115" t="str">
        <f t="shared" si="3"/>
        <v>ZONA DE RIESGO IMPORTANTE</v>
      </c>
      <c r="Q5" s="71"/>
      <c r="R5" s="113"/>
    </row>
    <row r="6" spans="1:18" ht="25.5" x14ac:dyDescent="0.25">
      <c r="A6" s="172"/>
      <c r="B6" s="174"/>
      <c r="C6" s="313" t="s">
        <v>144</v>
      </c>
      <c r="D6" s="319" t="s">
        <v>254</v>
      </c>
      <c r="E6" s="165" t="s">
        <v>102</v>
      </c>
      <c r="F6" s="165" t="s">
        <v>525</v>
      </c>
      <c r="G6" s="165" t="s">
        <v>255</v>
      </c>
      <c r="H6" s="165" t="s">
        <v>253</v>
      </c>
      <c r="I6" s="326">
        <v>1</v>
      </c>
      <c r="J6" s="115" t="str">
        <f t="shared" si="0"/>
        <v>BAJA</v>
      </c>
      <c r="K6" s="326">
        <v>10</v>
      </c>
      <c r="L6" s="115" t="str">
        <f t="shared" ref="L6" si="6">IF(K6=5,"LEVE",IF(K6=10,"MODERADO",IF(K6=20,"FUERTE","")))</f>
        <v>MODERADO</v>
      </c>
      <c r="M6" s="115">
        <f t="shared" si="2"/>
        <v>10</v>
      </c>
      <c r="N6" s="115" t="str">
        <f t="shared" si="5"/>
        <v>MODERADOBAJA</v>
      </c>
      <c r="O6" s="115" t="str">
        <f t="shared" si="3"/>
        <v>ZONA DE RIESGO MODERADO</v>
      </c>
      <c r="Q6" s="71"/>
      <c r="R6" s="113"/>
    </row>
    <row r="7" spans="1:18" ht="51" x14ac:dyDescent="0.25">
      <c r="A7" s="172"/>
      <c r="B7" s="174"/>
      <c r="C7" s="313" t="s">
        <v>145</v>
      </c>
      <c r="D7" s="321" t="s">
        <v>256</v>
      </c>
      <c r="E7" s="165" t="s">
        <v>102</v>
      </c>
      <c r="F7" s="165" t="s">
        <v>525</v>
      </c>
      <c r="G7" s="165" t="s">
        <v>257</v>
      </c>
      <c r="H7" s="165" t="s">
        <v>253</v>
      </c>
      <c r="I7" s="326">
        <v>1</v>
      </c>
      <c r="J7" s="115" t="str">
        <f t="shared" si="0"/>
        <v>BAJA</v>
      </c>
      <c r="K7" s="326">
        <v>10</v>
      </c>
      <c r="L7" s="115" t="str">
        <f t="shared" ref="L7" si="7">IF(K7=5,"LEVE",IF(K7=10,"MODERADO",IF(K7=20,"FUERTE","")))</f>
        <v>MODERADO</v>
      </c>
      <c r="M7" s="115">
        <f t="shared" si="2"/>
        <v>10</v>
      </c>
      <c r="N7" s="115" t="str">
        <f t="shared" si="5"/>
        <v>MODERADOBAJA</v>
      </c>
      <c r="O7" s="115" t="str">
        <f t="shared" si="3"/>
        <v>ZONA DE RIESGO MODERADO</v>
      </c>
      <c r="Q7" s="71"/>
      <c r="R7" s="113"/>
    </row>
    <row r="8" spans="1:18" ht="25.5" x14ac:dyDescent="0.25">
      <c r="A8" s="172"/>
      <c r="B8" s="174"/>
      <c r="C8" s="313" t="s">
        <v>674</v>
      </c>
      <c r="D8" s="321" t="s">
        <v>258</v>
      </c>
      <c r="E8" s="165" t="s">
        <v>47</v>
      </c>
      <c r="F8" s="165" t="s">
        <v>259</v>
      </c>
      <c r="G8" s="165" t="s">
        <v>260</v>
      </c>
      <c r="H8" s="165" t="s">
        <v>261</v>
      </c>
      <c r="I8" s="326">
        <v>1</v>
      </c>
      <c r="J8" s="115" t="str">
        <f t="shared" si="0"/>
        <v>BAJA</v>
      </c>
      <c r="K8" s="326">
        <v>10</v>
      </c>
      <c r="L8" s="115" t="str">
        <f t="shared" ref="L8:L29" si="8">IF(K8=5,"LEVE",IF(K8=10,"MODERADO",IF(K8=20,"FUERTE","")))</f>
        <v>MODERADO</v>
      </c>
      <c r="M8" s="115">
        <f t="shared" si="2"/>
        <v>10</v>
      </c>
      <c r="N8" s="115" t="str">
        <f t="shared" si="5"/>
        <v>MODERADOBAJA</v>
      </c>
      <c r="O8" s="115" t="str">
        <f t="shared" si="3"/>
        <v>ZONA DE RIESGO MODERADO</v>
      </c>
      <c r="Q8" s="71"/>
      <c r="R8" s="113"/>
    </row>
    <row r="9" spans="1:18" ht="62.25" customHeight="1" x14ac:dyDescent="0.25">
      <c r="A9" s="172"/>
      <c r="B9" s="174"/>
      <c r="C9" s="314" t="s">
        <v>146</v>
      </c>
      <c r="D9" s="322" t="s">
        <v>549</v>
      </c>
      <c r="E9" s="165" t="s">
        <v>102</v>
      </c>
      <c r="F9" s="157" t="s">
        <v>525</v>
      </c>
      <c r="G9" s="165" t="s">
        <v>255</v>
      </c>
      <c r="H9" s="165" t="s">
        <v>672</v>
      </c>
      <c r="I9" s="326">
        <v>2</v>
      </c>
      <c r="J9" s="159" t="str">
        <f t="shared" si="0"/>
        <v>MEDIA</v>
      </c>
      <c r="K9" s="326">
        <v>10</v>
      </c>
      <c r="L9" s="159" t="str">
        <f t="shared" si="8"/>
        <v>MODERADO</v>
      </c>
      <c r="M9" s="159">
        <f t="shared" si="2"/>
        <v>20</v>
      </c>
      <c r="N9" s="159" t="str">
        <f t="shared" si="5"/>
        <v>MODERADOMEDIA</v>
      </c>
      <c r="O9" s="159" t="str">
        <f t="shared" si="3"/>
        <v>ZONA DE RIESGO IMPORTANTE</v>
      </c>
      <c r="Q9" s="71"/>
      <c r="R9" s="113"/>
    </row>
    <row r="10" spans="1:18" ht="38.25" x14ac:dyDescent="0.25">
      <c r="A10" s="172"/>
      <c r="B10" s="174"/>
      <c r="C10" s="315" t="s">
        <v>147</v>
      </c>
      <c r="D10" s="322" t="s">
        <v>550</v>
      </c>
      <c r="E10" s="165" t="s">
        <v>49</v>
      </c>
      <c r="F10" s="157" t="s">
        <v>657</v>
      </c>
      <c r="G10" s="165" t="s">
        <v>480</v>
      </c>
      <c r="H10" s="165" t="s">
        <v>570</v>
      </c>
      <c r="I10" s="326">
        <v>1</v>
      </c>
      <c r="J10" s="159" t="str">
        <f t="shared" si="0"/>
        <v>BAJA</v>
      </c>
      <c r="K10" s="326">
        <v>5</v>
      </c>
      <c r="L10" s="159" t="str">
        <f t="shared" si="8"/>
        <v>LEVE</v>
      </c>
      <c r="M10" s="159">
        <f t="shared" si="2"/>
        <v>5</v>
      </c>
      <c r="N10" s="159" t="str">
        <f t="shared" si="5"/>
        <v>LEVEBAJA</v>
      </c>
      <c r="O10" s="159" t="str">
        <f t="shared" si="3"/>
        <v>ZONA DE RIESGO ACEPTABLE</v>
      </c>
      <c r="Q10" s="71"/>
      <c r="R10" s="113"/>
    </row>
    <row r="11" spans="1:18" ht="63.75" x14ac:dyDescent="0.25">
      <c r="A11" s="172"/>
      <c r="B11" s="174"/>
      <c r="C11" s="315" t="s">
        <v>148</v>
      </c>
      <c r="D11" s="322" t="s">
        <v>551</v>
      </c>
      <c r="E11" s="165" t="s">
        <v>48</v>
      </c>
      <c r="F11" s="157" t="s">
        <v>525</v>
      </c>
      <c r="G11" s="165" t="s">
        <v>571</v>
      </c>
      <c r="H11" s="165" t="s">
        <v>572</v>
      </c>
      <c r="I11" s="326">
        <v>2</v>
      </c>
      <c r="J11" s="159" t="str">
        <f t="shared" si="0"/>
        <v>MEDIA</v>
      </c>
      <c r="K11" s="326">
        <v>10</v>
      </c>
      <c r="L11" s="159" t="str">
        <f t="shared" si="8"/>
        <v>MODERADO</v>
      </c>
      <c r="M11" s="159">
        <f t="shared" si="2"/>
        <v>20</v>
      </c>
      <c r="N11" s="159" t="str">
        <f t="shared" si="5"/>
        <v>MODERADOMEDIA</v>
      </c>
      <c r="O11" s="159" t="str">
        <f t="shared" si="3"/>
        <v>ZONA DE RIESGO IMPORTANTE</v>
      </c>
      <c r="Q11" s="71"/>
      <c r="R11" s="113"/>
    </row>
    <row r="12" spans="1:18" ht="25.5" x14ac:dyDescent="0.25">
      <c r="A12" s="172"/>
      <c r="B12" s="174"/>
      <c r="C12" s="313" t="s">
        <v>185</v>
      </c>
      <c r="D12" s="322" t="s">
        <v>552</v>
      </c>
      <c r="E12" s="165" t="s">
        <v>47</v>
      </c>
      <c r="F12" s="157" t="s">
        <v>525</v>
      </c>
      <c r="G12" s="165" t="s">
        <v>480</v>
      </c>
      <c r="H12" s="165" t="s">
        <v>570</v>
      </c>
      <c r="I12" s="326">
        <v>1</v>
      </c>
      <c r="J12" s="159" t="str">
        <f t="shared" si="0"/>
        <v>BAJA</v>
      </c>
      <c r="K12" s="326">
        <v>5</v>
      </c>
      <c r="L12" s="159" t="str">
        <f t="shared" si="8"/>
        <v>LEVE</v>
      </c>
      <c r="M12" s="159">
        <f t="shared" si="2"/>
        <v>5</v>
      </c>
      <c r="N12" s="159" t="str">
        <f t="shared" si="5"/>
        <v>LEVEBAJA</v>
      </c>
      <c r="O12" s="159" t="str">
        <f t="shared" si="3"/>
        <v>ZONA DE RIESGO ACEPTABLE</v>
      </c>
      <c r="Q12" s="71"/>
      <c r="R12" s="113"/>
    </row>
    <row r="13" spans="1:18" ht="38.25" x14ac:dyDescent="0.25">
      <c r="A13" s="172"/>
      <c r="B13" s="174"/>
      <c r="C13" s="313" t="s">
        <v>149</v>
      </c>
      <c r="D13" s="322" t="s">
        <v>553</v>
      </c>
      <c r="E13" s="165" t="s">
        <v>47</v>
      </c>
      <c r="F13" s="157" t="s">
        <v>657</v>
      </c>
      <c r="G13" s="165" t="s">
        <v>480</v>
      </c>
      <c r="H13" s="165" t="s">
        <v>573</v>
      </c>
      <c r="I13" s="326">
        <v>1</v>
      </c>
      <c r="J13" s="159" t="str">
        <f t="shared" si="0"/>
        <v>BAJA</v>
      </c>
      <c r="K13" s="326">
        <v>10</v>
      </c>
      <c r="L13" s="159" t="str">
        <f t="shared" si="8"/>
        <v>MODERADO</v>
      </c>
      <c r="M13" s="159">
        <f t="shared" si="2"/>
        <v>10</v>
      </c>
      <c r="N13" s="159" t="str">
        <f t="shared" si="5"/>
        <v>MODERADOBAJA</v>
      </c>
      <c r="O13" s="159" t="str">
        <f t="shared" si="3"/>
        <v>ZONA DE RIESGO MODERADO</v>
      </c>
      <c r="Q13" s="71"/>
      <c r="R13" s="113"/>
    </row>
    <row r="14" spans="1:18" ht="25.5" x14ac:dyDescent="0.25">
      <c r="A14" s="172"/>
      <c r="B14" s="174"/>
      <c r="C14" s="313" t="s">
        <v>150</v>
      </c>
      <c r="D14" s="322" t="s">
        <v>554</v>
      </c>
      <c r="E14" s="165" t="s">
        <v>47</v>
      </c>
      <c r="F14" s="157" t="s">
        <v>525</v>
      </c>
      <c r="G14" s="165" t="s">
        <v>480</v>
      </c>
      <c r="H14" s="165" t="s">
        <v>570</v>
      </c>
      <c r="I14" s="326">
        <v>2</v>
      </c>
      <c r="J14" s="159" t="str">
        <f t="shared" si="0"/>
        <v>MEDIA</v>
      </c>
      <c r="K14" s="326">
        <v>10</v>
      </c>
      <c r="L14" s="159" t="str">
        <f t="shared" si="8"/>
        <v>MODERADO</v>
      </c>
      <c r="M14" s="159">
        <f t="shared" si="2"/>
        <v>20</v>
      </c>
      <c r="N14" s="159" t="str">
        <f t="shared" si="5"/>
        <v>MODERADOMEDIA</v>
      </c>
      <c r="O14" s="159" t="str">
        <f t="shared" si="3"/>
        <v>ZONA DE RIESGO IMPORTANTE</v>
      </c>
      <c r="Q14" s="71"/>
      <c r="R14" s="113"/>
    </row>
    <row r="15" spans="1:18" ht="38.25" x14ac:dyDescent="0.25">
      <c r="A15" s="172"/>
      <c r="B15" s="174"/>
      <c r="C15" s="313" t="s">
        <v>186</v>
      </c>
      <c r="D15" s="322" t="s">
        <v>555</v>
      </c>
      <c r="E15" s="165" t="s">
        <v>47</v>
      </c>
      <c r="F15" s="157" t="s">
        <v>525</v>
      </c>
      <c r="G15" s="165" t="s">
        <v>255</v>
      </c>
      <c r="H15" s="165" t="s">
        <v>574</v>
      </c>
      <c r="I15" s="326">
        <v>1</v>
      </c>
      <c r="J15" s="159" t="str">
        <f t="shared" si="0"/>
        <v>BAJA</v>
      </c>
      <c r="K15" s="326">
        <v>5</v>
      </c>
      <c r="L15" s="159" t="str">
        <f t="shared" si="8"/>
        <v>LEVE</v>
      </c>
      <c r="M15" s="159">
        <f t="shared" si="2"/>
        <v>5</v>
      </c>
      <c r="N15" s="159" t="str">
        <f t="shared" si="5"/>
        <v>LEVEBAJA</v>
      </c>
      <c r="O15" s="159" t="str">
        <f t="shared" si="3"/>
        <v>ZONA DE RIESGO ACEPTABLE</v>
      </c>
      <c r="Q15" s="71"/>
      <c r="R15" s="113"/>
    </row>
    <row r="16" spans="1:18" ht="38.25" x14ac:dyDescent="0.25">
      <c r="A16" s="172"/>
      <c r="B16" s="174"/>
      <c r="C16" s="316" t="s">
        <v>151</v>
      </c>
      <c r="D16" s="322" t="s">
        <v>556</v>
      </c>
      <c r="E16" s="165" t="s">
        <v>47</v>
      </c>
      <c r="F16" s="157" t="s">
        <v>525</v>
      </c>
      <c r="G16" s="165" t="s">
        <v>255</v>
      </c>
      <c r="H16" s="165" t="s">
        <v>574</v>
      </c>
      <c r="I16" s="326">
        <v>1</v>
      </c>
      <c r="J16" s="159" t="str">
        <f t="shared" si="0"/>
        <v>BAJA</v>
      </c>
      <c r="K16" s="326">
        <v>5</v>
      </c>
      <c r="L16" s="159" t="str">
        <f t="shared" si="8"/>
        <v>LEVE</v>
      </c>
      <c r="M16" s="159">
        <f t="shared" si="2"/>
        <v>5</v>
      </c>
      <c r="N16" s="159" t="str">
        <f t="shared" si="5"/>
        <v>LEVEBAJA</v>
      </c>
      <c r="O16" s="159" t="str">
        <f t="shared" si="3"/>
        <v>ZONA DE RIESGO ACEPTABLE</v>
      </c>
      <c r="Q16" s="71"/>
      <c r="R16" s="113"/>
    </row>
    <row r="17" spans="1:18" ht="38.25" x14ac:dyDescent="0.25">
      <c r="A17" s="172"/>
      <c r="B17" s="174"/>
      <c r="C17" s="313" t="s">
        <v>152</v>
      </c>
      <c r="D17" s="322" t="s">
        <v>557</v>
      </c>
      <c r="E17" s="165" t="s">
        <v>47</v>
      </c>
      <c r="F17" s="157" t="s">
        <v>525</v>
      </c>
      <c r="G17" s="165" t="s">
        <v>480</v>
      </c>
      <c r="H17" s="165" t="s">
        <v>574</v>
      </c>
      <c r="I17" s="326">
        <v>2</v>
      </c>
      <c r="J17" s="159" t="str">
        <f t="shared" si="0"/>
        <v>MEDIA</v>
      </c>
      <c r="K17" s="326">
        <v>10</v>
      </c>
      <c r="L17" s="159" t="str">
        <f t="shared" si="8"/>
        <v>MODERADO</v>
      </c>
      <c r="M17" s="159">
        <f t="shared" si="2"/>
        <v>20</v>
      </c>
      <c r="N17" s="159" t="str">
        <f t="shared" si="5"/>
        <v>MODERADOMEDIA</v>
      </c>
      <c r="O17" s="159" t="str">
        <f t="shared" si="3"/>
        <v>ZONA DE RIESGO IMPORTANTE</v>
      </c>
      <c r="Q17" s="71"/>
      <c r="R17" s="113"/>
    </row>
    <row r="18" spans="1:18" ht="38.25" x14ac:dyDescent="0.25">
      <c r="A18" s="172"/>
      <c r="B18" s="174"/>
      <c r="C18" s="313" t="s">
        <v>153</v>
      </c>
      <c r="D18" s="322" t="s">
        <v>558</v>
      </c>
      <c r="E18" s="165" t="s">
        <v>47</v>
      </c>
      <c r="F18" s="157" t="s">
        <v>525</v>
      </c>
      <c r="G18" s="165" t="s">
        <v>480</v>
      </c>
      <c r="H18" s="165" t="s">
        <v>574</v>
      </c>
      <c r="I18" s="326">
        <v>1</v>
      </c>
      <c r="J18" s="159" t="str">
        <f t="shared" si="0"/>
        <v>BAJA</v>
      </c>
      <c r="K18" s="326">
        <v>10</v>
      </c>
      <c r="L18" s="159" t="str">
        <f t="shared" si="8"/>
        <v>MODERADO</v>
      </c>
      <c r="M18" s="159">
        <f t="shared" si="2"/>
        <v>10</v>
      </c>
      <c r="N18" s="159" t="str">
        <f t="shared" si="5"/>
        <v>MODERADOBAJA</v>
      </c>
      <c r="O18" s="159" t="str">
        <f t="shared" si="3"/>
        <v>ZONA DE RIESGO MODERADO</v>
      </c>
      <c r="Q18" s="71"/>
      <c r="R18" s="113"/>
    </row>
    <row r="19" spans="1:18" ht="38.25" x14ac:dyDescent="0.25">
      <c r="A19" s="172"/>
      <c r="B19" s="174"/>
      <c r="C19" s="313" t="s">
        <v>154</v>
      </c>
      <c r="D19" s="322" t="s">
        <v>559</v>
      </c>
      <c r="E19" s="165" t="s">
        <v>102</v>
      </c>
      <c r="F19" s="157" t="s">
        <v>525</v>
      </c>
      <c r="G19" s="165" t="s">
        <v>255</v>
      </c>
      <c r="H19" s="165" t="s">
        <v>574</v>
      </c>
      <c r="I19" s="326">
        <v>2</v>
      </c>
      <c r="J19" s="159" t="str">
        <f t="shared" si="0"/>
        <v>MEDIA</v>
      </c>
      <c r="K19" s="326">
        <v>5</v>
      </c>
      <c r="L19" s="159" t="str">
        <f t="shared" si="8"/>
        <v>LEVE</v>
      </c>
      <c r="M19" s="159">
        <f t="shared" si="2"/>
        <v>10</v>
      </c>
      <c r="N19" s="159" t="str">
        <f t="shared" si="5"/>
        <v>LEVEMEDIA</v>
      </c>
      <c r="O19" s="159" t="str">
        <f t="shared" si="3"/>
        <v>ZONA DE RIESGO MODERADO</v>
      </c>
      <c r="Q19" s="71"/>
      <c r="R19" s="113"/>
    </row>
    <row r="20" spans="1:18" ht="25.5" x14ac:dyDescent="0.25">
      <c r="A20" s="172"/>
      <c r="B20" s="174"/>
      <c r="C20" s="313" t="s">
        <v>155</v>
      </c>
      <c r="D20" s="322" t="s">
        <v>560</v>
      </c>
      <c r="E20" s="165" t="s">
        <v>47</v>
      </c>
      <c r="F20" s="157" t="s">
        <v>525</v>
      </c>
      <c r="G20" s="165" t="s">
        <v>480</v>
      </c>
      <c r="H20" s="165" t="s">
        <v>336</v>
      </c>
      <c r="I20" s="326">
        <v>2</v>
      </c>
      <c r="J20" s="159" t="str">
        <f t="shared" si="0"/>
        <v>MEDIA</v>
      </c>
      <c r="K20" s="326">
        <v>10</v>
      </c>
      <c r="L20" s="159" t="str">
        <f t="shared" si="8"/>
        <v>MODERADO</v>
      </c>
      <c r="M20" s="159">
        <f t="shared" si="2"/>
        <v>20</v>
      </c>
      <c r="N20" s="159" t="str">
        <f t="shared" si="5"/>
        <v>MODERADOMEDIA</v>
      </c>
      <c r="O20" s="159" t="str">
        <f t="shared" si="3"/>
        <v>ZONA DE RIESGO IMPORTANTE</v>
      </c>
      <c r="Q20" s="71"/>
      <c r="R20" s="113"/>
    </row>
    <row r="21" spans="1:18" ht="38.25" x14ac:dyDescent="0.25">
      <c r="A21" s="172"/>
      <c r="B21" s="174"/>
      <c r="C21" s="313" t="s">
        <v>156</v>
      </c>
      <c r="D21" s="322" t="s">
        <v>561</v>
      </c>
      <c r="E21" s="165" t="s">
        <v>102</v>
      </c>
      <c r="F21" s="157" t="s">
        <v>525</v>
      </c>
      <c r="G21" s="165" t="s">
        <v>255</v>
      </c>
      <c r="H21" s="165" t="s">
        <v>574</v>
      </c>
      <c r="I21" s="326">
        <v>1</v>
      </c>
      <c r="J21" s="159" t="str">
        <f t="shared" si="0"/>
        <v>BAJA</v>
      </c>
      <c r="K21" s="326">
        <v>20</v>
      </c>
      <c r="L21" s="159" t="str">
        <f t="shared" si="8"/>
        <v>FUERTE</v>
      </c>
      <c r="M21" s="159">
        <f t="shared" si="2"/>
        <v>20</v>
      </c>
      <c r="N21" s="159" t="str">
        <f t="shared" si="5"/>
        <v>FUERTEBAJA</v>
      </c>
      <c r="O21" s="159" t="str">
        <f t="shared" si="3"/>
        <v>ZONA DE RIESGO IMPORTANTE</v>
      </c>
      <c r="Q21" s="71"/>
      <c r="R21" s="113"/>
    </row>
    <row r="22" spans="1:18" ht="25.5" x14ac:dyDescent="0.25">
      <c r="A22" s="172"/>
      <c r="B22" s="174"/>
      <c r="C22" s="313" t="s">
        <v>157</v>
      </c>
      <c r="D22" s="322" t="s">
        <v>562</v>
      </c>
      <c r="E22" s="165" t="s">
        <v>102</v>
      </c>
      <c r="F22" s="157" t="s">
        <v>525</v>
      </c>
      <c r="G22" s="165" t="s">
        <v>255</v>
      </c>
      <c r="H22" s="165" t="s">
        <v>336</v>
      </c>
      <c r="I22" s="326">
        <v>2</v>
      </c>
      <c r="J22" s="159" t="str">
        <f t="shared" si="0"/>
        <v>MEDIA</v>
      </c>
      <c r="K22" s="326">
        <v>10</v>
      </c>
      <c r="L22" s="159" t="str">
        <f t="shared" si="8"/>
        <v>MODERADO</v>
      </c>
      <c r="M22" s="159">
        <f t="shared" si="2"/>
        <v>20</v>
      </c>
      <c r="N22" s="159" t="str">
        <f t="shared" si="5"/>
        <v>MODERADOMEDIA</v>
      </c>
      <c r="O22" s="159" t="str">
        <f t="shared" si="3"/>
        <v>ZONA DE RIESGO IMPORTANTE</v>
      </c>
      <c r="Q22" s="71"/>
      <c r="R22" s="113"/>
    </row>
    <row r="23" spans="1:18" ht="38.25" x14ac:dyDescent="0.25">
      <c r="A23" s="172"/>
      <c r="B23" s="174"/>
      <c r="C23" s="313" t="s">
        <v>158</v>
      </c>
      <c r="D23" s="322" t="s">
        <v>563</v>
      </c>
      <c r="E23" s="165" t="s">
        <v>47</v>
      </c>
      <c r="F23" s="157" t="s">
        <v>525</v>
      </c>
      <c r="G23" s="165" t="s">
        <v>255</v>
      </c>
      <c r="H23" s="165" t="s">
        <v>574</v>
      </c>
      <c r="I23" s="326">
        <v>2</v>
      </c>
      <c r="J23" s="159" t="str">
        <f t="shared" si="0"/>
        <v>MEDIA</v>
      </c>
      <c r="K23" s="326">
        <v>20</v>
      </c>
      <c r="L23" s="159" t="str">
        <f t="shared" si="8"/>
        <v>FUERTE</v>
      </c>
      <c r="M23" s="159">
        <f t="shared" si="2"/>
        <v>40</v>
      </c>
      <c r="N23" s="159" t="str">
        <f t="shared" si="5"/>
        <v>FUERTEMEDIA</v>
      </c>
      <c r="O23" s="159" t="str">
        <f t="shared" si="3"/>
        <v>ZONA DE RIESGO INACEPTABLE</v>
      </c>
      <c r="Q23" s="71"/>
      <c r="R23" s="113"/>
    </row>
    <row r="24" spans="1:18" ht="25.5" x14ac:dyDescent="0.25">
      <c r="A24" s="172"/>
      <c r="B24" s="174"/>
      <c r="C24" s="313" t="s">
        <v>159</v>
      </c>
      <c r="D24" s="322" t="s">
        <v>564</v>
      </c>
      <c r="E24" s="165" t="s">
        <v>47</v>
      </c>
      <c r="F24" s="157" t="s">
        <v>525</v>
      </c>
      <c r="G24" s="165" t="s">
        <v>480</v>
      </c>
      <c r="H24" s="165" t="s">
        <v>336</v>
      </c>
      <c r="I24" s="326">
        <v>1</v>
      </c>
      <c r="J24" s="159" t="str">
        <f t="shared" si="0"/>
        <v>BAJA</v>
      </c>
      <c r="K24" s="326">
        <v>5</v>
      </c>
      <c r="L24" s="159" t="str">
        <f t="shared" si="8"/>
        <v>LEVE</v>
      </c>
      <c r="M24" s="159">
        <f t="shared" si="2"/>
        <v>5</v>
      </c>
      <c r="N24" s="159" t="str">
        <f t="shared" si="5"/>
        <v>LEVEBAJA</v>
      </c>
      <c r="O24" s="159" t="str">
        <f t="shared" si="3"/>
        <v>ZONA DE RIESGO ACEPTABLE</v>
      </c>
      <c r="Q24" s="71"/>
      <c r="R24" s="113"/>
    </row>
    <row r="25" spans="1:18" ht="25.5" x14ac:dyDescent="0.25">
      <c r="A25" s="172"/>
      <c r="B25" s="174"/>
      <c r="C25" s="313" t="s">
        <v>160</v>
      </c>
      <c r="D25" s="322" t="s">
        <v>565</v>
      </c>
      <c r="E25" s="165" t="s">
        <v>47</v>
      </c>
      <c r="F25" s="157" t="s">
        <v>525</v>
      </c>
      <c r="G25" s="165" t="s">
        <v>480</v>
      </c>
      <c r="H25" s="165" t="s">
        <v>336</v>
      </c>
      <c r="I25" s="326">
        <v>1</v>
      </c>
      <c r="J25" s="159" t="str">
        <f t="shared" si="0"/>
        <v>BAJA</v>
      </c>
      <c r="K25" s="326">
        <v>5</v>
      </c>
      <c r="L25" s="159" t="str">
        <f t="shared" si="8"/>
        <v>LEVE</v>
      </c>
      <c r="M25" s="159">
        <f t="shared" si="2"/>
        <v>5</v>
      </c>
      <c r="N25" s="159" t="str">
        <f t="shared" si="5"/>
        <v>LEVEBAJA</v>
      </c>
      <c r="O25" s="159" t="str">
        <f t="shared" si="3"/>
        <v>ZONA DE RIESGO ACEPTABLE</v>
      </c>
      <c r="Q25" s="71"/>
      <c r="R25" s="113"/>
    </row>
    <row r="26" spans="1:18" ht="25.5" x14ac:dyDescent="0.25">
      <c r="A26" s="172"/>
      <c r="B26" s="174"/>
      <c r="C26" s="313" t="s">
        <v>161</v>
      </c>
      <c r="D26" s="322" t="s">
        <v>566</v>
      </c>
      <c r="E26" s="165" t="s">
        <v>47</v>
      </c>
      <c r="F26" s="157" t="s">
        <v>525</v>
      </c>
      <c r="G26" s="165" t="s">
        <v>575</v>
      </c>
      <c r="H26" s="165" t="s">
        <v>336</v>
      </c>
      <c r="I26" s="326">
        <v>1</v>
      </c>
      <c r="J26" s="159" t="str">
        <f t="shared" si="0"/>
        <v>BAJA</v>
      </c>
      <c r="K26" s="326">
        <v>5</v>
      </c>
      <c r="L26" s="159" t="str">
        <f t="shared" si="8"/>
        <v>LEVE</v>
      </c>
      <c r="M26" s="159">
        <f t="shared" si="2"/>
        <v>5</v>
      </c>
      <c r="N26" s="159" t="str">
        <f t="shared" si="5"/>
        <v>LEVEBAJA</v>
      </c>
      <c r="O26" s="159" t="str">
        <f t="shared" si="3"/>
        <v>ZONA DE RIESGO ACEPTABLE</v>
      </c>
      <c r="Q26" s="71"/>
      <c r="R26" s="113"/>
    </row>
    <row r="27" spans="1:18" ht="25.5" x14ac:dyDescent="0.25">
      <c r="A27" s="172"/>
      <c r="B27" s="174"/>
      <c r="C27" s="313" t="s">
        <v>162</v>
      </c>
      <c r="D27" s="322" t="s">
        <v>567</v>
      </c>
      <c r="E27" s="165" t="s">
        <v>47</v>
      </c>
      <c r="F27" s="157" t="s">
        <v>525</v>
      </c>
      <c r="G27" s="165" t="s">
        <v>575</v>
      </c>
      <c r="H27" s="165" t="s">
        <v>336</v>
      </c>
      <c r="I27" s="326">
        <v>1</v>
      </c>
      <c r="J27" s="159" t="str">
        <f t="shared" si="0"/>
        <v>BAJA</v>
      </c>
      <c r="K27" s="326">
        <v>5</v>
      </c>
      <c r="L27" s="159" t="str">
        <f t="shared" si="8"/>
        <v>LEVE</v>
      </c>
      <c r="M27" s="159">
        <f t="shared" si="2"/>
        <v>5</v>
      </c>
      <c r="N27" s="159" t="str">
        <f t="shared" si="5"/>
        <v>LEVEBAJA</v>
      </c>
      <c r="O27" s="159" t="str">
        <f t="shared" si="3"/>
        <v>ZONA DE RIESGO ACEPTABLE</v>
      </c>
      <c r="Q27" s="71"/>
      <c r="R27" s="113"/>
    </row>
    <row r="28" spans="1:18" ht="25.5" x14ac:dyDescent="0.25">
      <c r="A28" s="172"/>
      <c r="B28" s="174"/>
      <c r="C28" s="313" t="s">
        <v>229</v>
      </c>
      <c r="D28" s="322" t="s">
        <v>568</v>
      </c>
      <c r="E28" s="165" t="s">
        <v>47</v>
      </c>
      <c r="F28" s="157" t="s">
        <v>525</v>
      </c>
      <c r="G28" s="165" t="s">
        <v>575</v>
      </c>
      <c r="H28" s="165" t="s">
        <v>336</v>
      </c>
      <c r="I28" s="326">
        <v>1</v>
      </c>
      <c r="J28" s="159" t="str">
        <f t="shared" si="0"/>
        <v>BAJA</v>
      </c>
      <c r="K28" s="326">
        <v>5</v>
      </c>
      <c r="L28" s="159" t="str">
        <f t="shared" si="8"/>
        <v>LEVE</v>
      </c>
      <c r="M28" s="159">
        <f t="shared" si="2"/>
        <v>5</v>
      </c>
      <c r="N28" s="159" t="str">
        <f t="shared" si="5"/>
        <v>LEVEBAJA</v>
      </c>
      <c r="O28" s="159" t="str">
        <f t="shared" si="3"/>
        <v>ZONA DE RIESGO ACEPTABLE</v>
      </c>
      <c r="Q28" s="71"/>
      <c r="R28" s="113"/>
    </row>
    <row r="29" spans="1:18" ht="38.25" x14ac:dyDescent="0.25">
      <c r="A29" s="172"/>
      <c r="B29" s="174"/>
      <c r="C29" s="313" t="s">
        <v>163</v>
      </c>
      <c r="D29" s="322" t="s">
        <v>569</v>
      </c>
      <c r="E29" s="165" t="s">
        <v>49</v>
      </c>
      <c r="F29" s="157" t="s">
        <v>525</v>
      </c>
      <c r="G29" s="165" t="s">
        <v>575</v>
      </c>
      <c r="H29" s="165" t="s">
        <v>574</v>
      </c>
      <c r="I29" s="326">
        <v>1</v>
      </c>
      <c r="J29" s="159" t="str">
        <f t="shared" si="0"/>
        <v>BAJA</v>
      </c>
      <c r="K29" s="326">
        <v>5</v>
      </c>
      <c r="L29" s="159" t="str">
        <f t="shared" si="8"/>
        <v>LEVE</v>
      </c>
      <c r="M29" s="159">
        <f t="shared" si="2"/>
        <v>5</v>
      </c>
      <c r="N29" s="159" t="str">
        <f t="shared" si="5"/>
        <v>LEVEBAJA</v>
      </c>
      <c r="O29" s="159" t="str">
        <f t="shared" si="3"/>
        <v>ZONA DE RIESGO ACEPTABLE</v>
      </c>
      <c r="Q29" s="71"/>
      <c r="R29" s="113"/>
    </row>
    <row r="30" spans="1:18" ht="25.5" x14ac:dyDescent="0.25">
      <c r="A30" s="172"/>
      <c r="B30" s="174"/>
      <c r="C30" s="313" t="s">
        <v>164</v>
      </c>
      <c r="D30" s="319" t="s">
        <v>276</v>
      </c>
      <c r="E30" s="165" t="s">
        <v>47</v>
      </c>
      <c r="F30" s="318" t="s">
        <v>525</v>
      </c>
      <c r="G30" s="165" t="s">
        <v>277</v>
      </c>
      <c r="H30" s="165" t="s">
        <v>668</v>
      </c>
      <c r="I30" s="326">
        <v>2</v>
      </c>
      <c r="J30" s="115" t="str">
        <f t="shared" si="0"/>
        <v>MEDIA</v>
      </c>
      <c r="K30" s="326">
        <v>10</v>
      </c>
      <c r="L30" s="115" t="str">
        <f t="shared" ref="L30" si="9">IF(K30=5,"LEVE",IF(K30=10,"MODERADO",IF(K30=20,"FUERTE","")))</f>
        <v>MODERADO</v>
      </c>
      <c r="M30" s="115">
        <f t="shared" si="2"/>
        <v>20</v>
      </c>
      <c r="N30" s="115" t="str">
        <f t="shared" si="5"/>
        <v>MODERADOMEDIA</v>
      </c>
      <c r="O30" s="115" t="str">
        <f t="shared" si="3"/>
        <v>ZONA DE RIESGO IMPORTANTE</v>
      </c>
      <c r="Q30" s="71"/>
      <c r="R30" s="113"/>
    </row>
    <row r="31" spans="1:18" ht="38.25" x14ac:dyDescent="0.25">
      <c r="A31" s="172"/>
      <c r="B31" s="174"/>
      <c r="C31" s="313" t="s">
        <v>165</v>
      </c>
      <c r="D31" s="319" t="s">
        <v>278</v>
      </c>
      <c r="E31" s="157" t="s">
        <v>102</v>
      </c>
      <c r="F31" s="165" t="s">
        <v>658</v>
      </c>
      <c r="G31" s="165" t="s">
        <v>279</v>
      </c>
      <c r="H31" s="165" t="s">
        <v>280</v>
      </c>
      <c r="I31" s="326">
        <v>3</v>
      </c>
      <c r="J31" s="115" t="str">
        <f t="shared" si="0"/>
        <v>ALTA</v>
      </c>
      <c r="K31" s="326">
        <v>10</v>
      </c>
      <c r="L31" s="115" t="str">
        <f t="shared" ref="L31" si="10">IF(K31=5,"LEVE",IF(K31=10,"MODERADO",IF(K31=20,"FUERTE","")))</f>
        <v>MODERADO</v>
      </c>
      <c r="M31" s="115">
        <f t="shared" si="2"/>
        <v>30</v>
      </c>
      <c r="N31" s="115" t="str">
        <f t="shared" si="5"/>
        <v>MODERADOALTA</v>
      </c>
      <c r="O31" s="115" t="str">
        <f t="shared" si="3"/>
        <v>ZONA DE RIESGO INACEPTABLE</v>
      </c>
      <c r="Q31" s="71"/>
      <c r="R31" s="113"/>
    </row>
    <row r="32" spans="1:18" ht="25.5" x14ac:dyDescent="0.25">
      <c r="A32" s="172"/>
      <c r="B32" s="174"/>
      <c r="C32" s="313" t="s">
        <v>166</v>
      </c>
      <c r="D32" s="319" t="s">
        <v>281</v>
      </c>
      <c r="E32" s="157" t="s">
        <v>49</v>
      </c>
      <c r="F32" s="165" t="s">
        <v>525</v>
      </c>
      <c r="G32" s="165" t="s">
        <v>282</v>
      </c>
      <c r="H32" s="165" t="s">
        <v>283</v>
      </c>
      <c r="I32" s="326">
        <v>3</v>
      </c>
      <c r="J32" s="115" t="str">
        <f t="shared" si="0"/>
        <v>ALTA</v>
      </c>
      <c r="K32" s="326">
        <v>20</v>
      </c>
      <c r="L32" s="115" t="str">
        <f t="shared" ref="L32" si="11">IF(K32=5,"LEVE",IF(K32=10,"MODERADO",IF(K32=20,"FUERTE","")))</f>
        <v>FUERTE</v>
      </c>
      <c r="M32" s="115">
        <f t="shared" si="2"/>
        <v>60</v>
      </c>
      <c r="N32" s="115" t="str">
        <f t="shared" si="5"/>
        <v>FUERTEALTA</v>
      </c>
      <c r="O32" s="115" t="str">
        <f t="shared" si="3"/>
        <v>ZONA DE RIESGO INACEPTABLE</v>
      </c>
      <c r="Q32" s="71"/>
      <c r="R32" s="113"/>
    </row>
    <row r="33" spans="1:18" ht="38.25" x14ac:dyDescent="0.25">
      <c r="A33" s="172"/>
      <c r="B33" s="174"/>
      <c r="C33" s="313" t="s">
        <v>167</v>
      </c>
      <c r="D33" s="319" t="s">
        <v>284</v>
      </c>
      <c r="E33" s="157" t="s">
        <v>47</v>
      </c>
      <c r="F33" s="165" t="s">
        <v>525</v>
      </c>
      <c r="G33" s="165" t="s">
        <v>285</v>
      </c>
      <c r="H33" s="165" t="s">
        <v>286</v>
      </c>
      <c r="I33" s="326">
        <v>3</v>
      </c>
      <c r="J33" s="115" t="str">
        <f t="shared" si="0"/>
        <v>ALTA</v>
      </c>
      <c r="K33" s="326">
        <v>20</v>
      </c>
      <c r="L33" s="115" t="str">
        <f t="shared" ref="L33:L42" si="12">IF(K33=5,"LEVE",IF(K33=10,"MODERADO",IF(K33=20,"FUERTE","")))</f>
        <v>FUERTE</v>
      </c>
      <c r="M33" s="115">
        <f t="shared" si="2"/>
        <v>60</v>
      </c>
      <c r="N33" s="115" t="str">
        <f t="shared" si="5"/>
        <v>FUERTEALTA</v>
      </c>
      <c r="O33" s="115" t="str">
        <f t="shared" si="3"/>
        <v>ZONA DE RIESGO INACEPTABLE</v>
      </c>
      <c r="Q33" s="71"/>
      <c r="R33" s="113"/>
    </row>
    <row r="34" spans="1:18" ht="38.25" x14ac:dyDescent="0.25">
      <c r="A34" s="172"/>
      <c r="B34" s="174"/>
      <c r="C34" s="313" t="s">
        <v>168</v>
      </c>
      <c r="D34" s="319" t="s">
        <v>609</v>
      </c>
      <c r="E34" s="311" t="s">
        <v>102</v>
      </c>
      <c r="F34" s="165" t="s">
        <v>413</v>
      </c>
      <c r="G34" s="165" t="s">
        <v>618</v>
      </c>
      <c r="H34" s="165" t="s">
        <v>330</v>
      </c>
      <c r="I34" s="326">
        <v>3</v>
      </c>
      <c r="J34" s="161" t="str">
        <f t="shared" si="0"/>
        <v>ALTA</v>
      </c>
      <c r="K34" s="326">
        <v>20</v>
      </c>
      <c r="L34" s="161" t="str">
        <f t="shared" si="12"/>
        <v>FUERTE</v>
      </c>
      <c r="M34" s="161">
        <f t="shared" si="2"/>
        <v>60</v>
      </c>
      <c r="N34" s="161" t="str">
        <f t="shared" si="5"/>
        <v>FUERTEALTA</v>
      </c>
      <c r="O34" s="161" t="str">
        <f t="shared" si="3"/>
        <v>ZONA DE RIESGO INACEPTABLE</v>
      </c>
      <c r="Q34" s="71"/>
      <c r="R34" s="113"/>
    </row>
    <row r="35" spans="1:18" ht="25.5" x14ac:dyDescent="0.25">
      <c r="A35" s="172"/>
      <c r="B35" s="174"/>
      <c r="C35" s="313" t="s">
        <v>169</v>
      </c>
      <c r="D35" s="319" t="s">
        <v>610</v>
      </c>
      <c r="E35" s="311" t="s">
        <v>47</v>
      </c>
      <c r="F35" s="165" t="s">
        <v>525</v>
      </c>
      <c r="G35" s="165" t="s">
        <v>255</v>
      </c>
      <c r="H35" s="165" t="s">
        <v>330</v>
      </c>
      <c r="I35" s="326">
        <v>1</v>
      </c>
      <c r="J35" s="161" t="str">
        <f t="shared" si="0"/>
        <v>BAJA</v>
      </c>
      <c r="K35" s="326">
        <v>5</v>
      </c>
      <c r="L35" s="161" t="str">
        <f t="shared" si="12"/>
        <v>LEVE</v>
      </c>
      <c r="M35" s="161">
        <f t="shared" si="2"/>
        <v>5</v>
      </c>
      <c r="N35" s="161" t="str">
        <f t="shared" si="5"/>
        <v>LEVEBAJA</v>
      </c>
      <c r="O35" s="161" t="str">
        <f t="shared" si="3"/>
        <v>ZONA DE RIESGO ACEPTABLE</v>
      </c>
      <c r="Q35" s="71"/>
      <c r="R35" s="113"/>
    </row>
    <row r="36" spans="1:18" ht="25.5" x14ac:dyDescent="0.25">
      <c r="A36" s="172"/>
      <c r="B36" s="174"/>
      <c r="C36" s="313" t="s">
        <v>170</v>
      </c>
      <c r="D36" s="319" t="s">
        <v>611</v>
      </c>
      <c r="E36" s="311" t="s">
        <v>47</v>
      </c>
      <c r="F36" s="165" t="s">
        <v>525</v>
      </c>
      <c r="G36" s="165" t="s">
        <v>255</v>
      </c>
      <c r="H36" s="165" t="s">
        <v>330</v>
      </c>
      <c r="I36" s="326">
        <v>1</v>
      </c>
      <c r="J36" s="161" t="str">
        <f t="shared" si="0"/>
        <v>BAJA</v>
      </c>
      <c r="K36" s="326">
        <v>5</v>
      </c>
      <c r="L36" s="161" t="str">
        <f t="shared" si="12"/>
        <v>LEVE</v>
      </c>
      <c r="M36" s="161">
        <f t="shared" si="2"/>
        <v>5</v>
      </c>
      <c r="N36" s="161" t="str">
        <f t="shared" si="5"/>
        <v>LEVEBAJA</v>
      </c>
      <c r="O36" s="161" t="str">
        <f t="shared" si="3"/>
        <v>ZONA DE RIESGO ACEPTABLE</v>
      </c>
      <c r="Q36" s="71"/>
      <c r="R36" s="113"/>
    </row>
    <row r="37" spans="1:18" ht="25.5" x14ac:dyDescent="0.25">
      <c r="A37" s="172"/>
      <c r="B37" s="174"/>
      <c r="C37" s="313" t="s">
        <v>171</v>
      </c>
      <c r="D37" s="319" t="s">
        <v>612</v>
      </c>
      <c r="E37" s="311" t="s">
        <v>47</v>
      </c>
      <c r="F37" s="165" t="s">
        <v>659</v>
      </c>
      <c r="G37" s="165" t="s">
        <v>619</v>
      </c>
      <c r="H37" s="165" t="s">
        <v>330</v>
      </c>
      <c r="I37" s="326">
        <v>1</v>
      </c>
      <c r="J37" s="161" t="str">
        <f t="shared" si="0"/>
        <v>BAJA</v>
      </c>
      <c r="K37" s="326">
        <v>5</v>
      </c>
      <c r="L37" s="161" t="str">
        <f t="shared" si="12"/>
        <v>LEVE</v>
      </c>
      <c r="M37" s="161">
        <f t="shared" si="2"/>
        <v>5</v>
      </c>
      <c r="N37" s="161" t="str">
        <f t="shared" si="5"/>
        <v>LEVEBAJA</v>
      </c>
      <c r="O37" s="161" t="str">
        <f t="shared" si="3"/>
        <v>ZONA DE RIESGO ACEPTABLE</v>
      </c>
      <c r="Q37" s="71"/>
      <c r="R37" s="113"/>
    </row>
    <row r="38" spans="1:18" ht="38.25" x14ac:dyDescent="0.25">
      <c r="A38" s="172"/>
      <c r="B38" s="174"/>
      <c r="C38" s="313" t="s">
        <v>230</v>
      </c>
      <c r="D38" s="319" t="s">
        <v>613</v>
      </c>
      <c r="E38" s="311" t="s">
        <v>47</v>
      </c>
      <c r="F38" s="165" t="s">
        <v>660</v>
      </c>
      <c r="G38" s="165" t="s">
        <v>480</v>
      </c>
      <c r="H38" s="165" t="s">
        <v>574</v>
      </c>
      <c r="I38" s="326">
        <v>1</v>
      </c>
      <c r="J38" s="161" t="str">
        <f t="shared" si="0"/>
        <v>BAJA</v>
      </c>
      <c r="K38" s="326">
        <v>5</v>
      </c>
      <c r="L38" s="161" t="str">
        <f t="shared" si="12"/>
        <v>LEVE</v>
      </c>
      <c r="M38" s="161">
        <f t="shared" si="2"/>
        <v>5</v>
      </c>
      <c r="N38" s="161" t="str">
        <f t="shared" si="5"/>
        <v>LEVEBAJA</v>
      </c>
      <c r="O38" s="161" t="str">
        <f t="shared" si="3"/>
        <v>ZONA DE RIESGO ACEPTABLE</v>
      </c>
      <c r="Q38" s="71"/>
      <c r="R38" s="113"/>
    </row>
    <row r="39" spans="1:18" ht="38.25" x14ac:dyDescent="0.25">
      <c r="A39" s="172"/>
      <c r="B39" s="174"/>
      <c r="C39" s="313" t="s">
        <v>231</v>
      </c>
      <c r="D39" s="319" t="s">
        <v>614</v>
      </c>
      <c r="E39" s="311" t="s">
        <v>47</v>
      </c>
      <c r="F39" s="165" t="s">
        <v>661</v>
      </c>
      <c r="G39" s="165" t="s">
        <v>480</v>
      </c>
      <c r="H39" s="165" t="s">
        <v>574</v>
      </c>
      <c r="I39" s="326">
        <v>1</v>
      </c>
      <c r="J39" s="161" t="str">
        <f t="shared" si="0"/>
        <v>BAJA</v>
      </c>
      <c r="K39" s="326">
        <v>5</v>
      </c>
      <c r="L39" s="161" t="str">
        <f t="shared" si="12"/>
        <v>LEVE</v>
      </c>
      <c r="M39" s="161">
        <f t="shared" si="2"/>
        <v>5</v>
      </c>
      <c r="N39" s="161" t="str">
        <f t="shared" si="5"/>
        <v>LEVEBAJA</v>
      </c>
      <c r="O39" s="161" t="str">
        <f t="shared" si="3"/>
        <v>ZONA DE RIESGO ACEPTABLE</v>
      </c>
      <c r="Q39" s="71"/>
      <c r="R39" s="113"/>
    </row>
    <row r="40" spans="1:18" ht="38.25" x14ac:dyDescent="0.25">
      <c r="A40" s="172"/>
      <c r="B40" s="174"/>
      <c r="C40" s="313" t="s">
        <v>172</v>
      </c>
      <c r="D40" s="319" t="s">
        <v>615</v>
      </c>
      <c r="E40" s="311" t="s">
        <v>47</v>
      </c>
      <c r="F40" s="165" t="s">
        <v>661</v>
      </c>
      <c r="G40" s="165" t="s">
        <v>480</v>
      </c>
      <c r="H40" s="165" t="s">
        <v>574</v>
      </c>
      <c r="I40" s="326">
        <v>1</v>
      </c>
      <c r="J40" s="161" t="str">
        <f t="shared" si="0"/>
        <v>BAJA</v>
      </c>
      <c r="K40" s="326">
        <v>5</v>
      </c>
      <c r="L40" s="161" t="str">
        <f t="shared" si="12"/>
        <v>LEVE</v>
      </c>
      <c r="M40" s="161">
        <f t="shared" si="2"/>
        <v>5</v>
      </c>
      <c r="N40" s="161" t="str">
        <f t="shared" si="5"/>
        <v>LEVEBAJA</v>
      </c>
      <c r="O40" s="161" t="str">
        <f t="shared" si="3"/>
        <v>ZONA DE RIESGO ACEPTABLE</v>
      </c>
      <c r="Q40" s="71"/>
      <c r="R40" s="113"/>
    </row>
    <row r="41" spans="1:18" ht="25.5" x14ac:dyDescent="0.25">
      <c r="A41" s="172"/>
      <c r="B41" s="174"/>
      <c r="C41" s="313" t="s">
        <v>232</v>
      </c>
      <c r="D41" s="319" t="s">
        <v>616</v>
      </c>
      <c r="E41" s="311" t="s">
        <v>47</v>
      </c>
      <c r="F41" s="165" t="s">
        <v>661</v>
      </c>
      <c r="G41" s="165" t="s">
        <v>480</v>
      </c>
      <c r="H41" s="165" t="s">
        <v>620</v>
      </c>
      <c r="I41" s="326">
        <v>1</v>
      </c>
      <c r="J41" s="161" t="str">
        <f t="shared" si="0"/>
        <v>BAJA</v>
      </c>
      <c r="K41" s="326">
        <v>5</v>
      </c>
      <c r="L41" s="161" t="str">
        <f t="shared" si="12"/>
        <v>LEVE</v>
      </c>
      <c r="M41" s="161">
        <f t="shared" si="2"/>
        <v>5</v>
      </c>
      <c r="N41" s="161" t="str">
        <f t="shared" si="5"/>
        <v>LEVEBAJA</v>
      </c>
      <c r="O41" s="161" t="str">
        <f t="shared" si="3"/>
        <v>ZONA DE RIESGO ACEPTABLE</v>
      </c>
      <c r="Q41" s="71"/>
      <c r="R41" s="113"/>
    </row>
    <row r="42" spans="1:18" ht="25.5" x14ac:dyDescent="0.25">
      <c r="A42" s="172"/>
      <c r="B42" s="174"/>
      <c r="C42" s="313" t="s">
        <v>233</v>
      </c>
      <c r="D42" s="319" t="s">
        <v>617</v>
      </c>
      <c r="E42" s="311" t="s">
        <v>47</v>
      </c>
      <c r="F42" s="165" t="s">
        <v>525</v>
      </c>
      <c r="G42" s="165" t="s">
        <v>480</v>
      </c>
      <c r="H42" s="165" t="s">
        <v>394</v>
      </c>
      <c r="I42" s="326">
        <v>1</v>
      </c>
      <c r="J42" s="161" t="str">
        <f t="shared" si="0"/>
        <v>BAJA</v>
      </c>
      <c r="K42" s="326">
        <v>5</v>
      </c>
      <c r="L42" s="161" t="str">
        <f t="shared" si="12"/>
        <v>LEVE</v>
      </c>
      <c r="M42" s="161">
        <f t="shared" si="2"/>
        <v>5</v>
      </c>
      <c r="N42" s="161" t="str">
        <f t="shared" si="5"/>
        <v>LEVEBAJA</v>
      </c>
      <c r="O42" s="161" t="str">
        <f t="shared" si="3"/>
        <v>ZONA DE RIESGO ACEPTABLE</v>
      </c>
      <c r="Q42" s="71"/>
      <c r="R42" s="113"/>
    </row>
    <row r="43" spans="1:18" ht="38.25" x14ac:dyDescent="0.25">
      <c r="A43" s="172"/>
      <c r="B43" s="174"/>
      <c r="C43" s="313" t="s">
        <v>234</v>
      </c>
      <c r="D43" s="319" t="s">
        <v>287</v>
      </c>
      <c r="E43" s="157" t="s">
        <v>47</v>
      </c>
      <c r="F43" s="165" t="s">
        <v>525</v>
      </c>
      <c r="G43" s="165" t="s">
        <v>285</v>
      </c>
      <c r="H43" s="165" t="s">
        <v>286</v>
      </c>
      <c r="I43" s="326">
        <v>3</v>
      </c>
      <c r="J43" s="115" t="str">
        <f t="shared" si="0"/>
        <v>ALTA</v>
      </c>
      <c r="K43" s="326">
        <v>20</v>
      </c>
      <c r="L43" s="115" t="str">
        <f t="shared" ref="L43" si="13">IF(K43=5,"LEVE",IF(K43=10,"MODERADO",IF(K43=20,"FUERTE","")))</f>
        <v>FUERTE</v>
      </c>
      <c r="M43" s="115">
        <f t="shared" si="2"/>
        <v>60</v>
      </c>
      <c r="N43" s="115" t="str">
        <f t="shared" si="5"/>
        <v>FUERTEALTA</v>
      </c>
      <c r="O43" s="115" t="str">
        <f t="shared" ref="O43:O53" si="14">(VLOOKUP(M43,$H$202:$I$209,2,0))</f>
        <v>ZONA DE RIESGO INACEPTABLE</v>
      </c>
      <c r="Q43" s="71"/>
      <c r="R43" s="113"/>
    </row>
    <row r="44" spans="1:18" ht="63.75" x14ac:dyDescent="0.25">
      <c r="A44" s="172"/>
      <c r="B44" s="174"/>
      <c r="C44" s="313" t="s">
        <v>173</v>
      </c>
      <c r="D44" s="319" t="s">
        <v>288</v>
      </c>
      <c r="E44" s="157" t="s">
        <v>103</v>
      </c>
      <c r="F44" s="312" t="s">
        <v>413</v>
      </c>
      <c r="G44" s="158" t="s">
        <v>289</v>
      </c>
      <c r="H44" s="165" t="s">
        <v>290</v>
      </c>
      <c r="I44" s="326">
        <v>3</v>
      </c>
      <c r="J44" s="115" t="str">
        <f t="shared" si="0"/>
        <v>ALTA</v>
      </c>
      <c r="K44" s="326">
        <v>20</v>
      </c>
      <c r="L44" s="115" t="str">
        <f t="shared" ref="L44" si="15">IF(K44=5,"LEVE",IF(K44=10,"MODERADO",IF(K44=20,"FUERTE","")))</f>
        <v>FUERTE</v>
      </c>
      <c r="M44" s="115">
        <f t="shared" si="2"/>
        <v>60</v>
      </c>
      <c r="N44" s="115" t="str">
        <f t="shared" si="5"/>
        <v>FUERTEALTA</v>
      </c>
      <c r="O44" s="115" t="str">
        <f t="shared" si="14"/>
        <v>ZONA DE RIESGO INACEPTABLE</v>
      </c>
      <c r="Q44" s="71"/>
      <c r="R44" s="113"/>
    </row>
    <row r="45" spans="1:18" ht="51" x14ac:dyDescent="0.25">
      <c r="A45" s="172"/>
      <c r="B45" s="174"/>
      <c r="C45" s="313" t="s">
        <v>174</v>
      </c>
      <c r="D45" s="319" t="s">
        <v>305</v>
      </c>
      <c r="E45" s="311" t="s">
        <v>47</v>
      </c>
      <c r="F45" s="165" t="s">
        <v>525</v>
      </c>
      <c r="G45" s="158" t="s">
        <v>306</v>
      </c>
      <c r="H45" s="165" t="s">
        <v>307</v>
      </c>
      <c r="I45" s="326">
        <v>2</v>
      </c>
      <c r="J45" s="115" t="str">
        <f t="shared" si="0"/>
        <v>MEDIA</v>
      </c>
      <c r="K45" s="326">
        <v>5</v>
      </c>
      <c r="L45" s="115" t="str">
        <f t="shared" ref="L45" si="16">IF(K45=5,"LEVE",IF(K45=10,"MODERADO",IF(K45=20,"FUERTE","")))</f>
        <v>LEVE</v>
      </c>
      <c r="M45" s="115">
        <f t="shared" si="2"/>
        <v>10</v>
      </c>
      <c r="N45" s="115" t="str">
        <f t="shared" si="5"/>
        <v>LEVEMEDIA</v>
      </c>
      <c r="O45" s="115" t="str">
        <f t="shared" si="14"/>
        <v>ZONA DE RIESGO MODERADO</v>
      </c>
      <c r="Q45" s="71"/>
      <c r="R45" s="113"/>
    </row>
    <row r="46" spans="1:18" ht="63.75" x14ac:dyDescent="0.25">
      <c r="A46" s="172"/>
      <c r="B46" s="174"/>
      <c r="C46" s="313" t="s">
        <v>175</v>
      </c>
      <c r="D46" s="319" t="s">
        <v>308</v>
      </c>
      <c r="E46" s="311" t="s">
        <v>47</v>
      </c>
      <c r="F46" s="165" t="s">
        <v>525</v>
      </c>
      <c r="G46" s="158" t="s">
        <v>306</v>
      </c>
      <c r="H46" s="165" t="s">
        <v>307</v>
      </c>
      <c r="I46" s="326">
        <v>2</v>
      </c>
      <c r="J46" s="115" t="str">
        <f t="shared" si="0"/>
        <v>MEDIA</v>
      </c>
      <c r="K46" s="326">
        <v>5</v>
      </c>
      <c r="L46" s="115" t="str">
        <f t="shared" ref="L46" si="17">IF(K46=5,"LEVE",IF(K46=10,"MODERADO",IF(K46=20,"FUERTE","")))</f>
        <v>LEVE</v>
      </c>
      <c r="M46" s="115">
        <f t="shared" si="2"/>
        <v>10</v>
      </c>
      <c r="N46" s="115" t="str">
        <f t="shared" si="5"/>
        <v>LEVEMEDIA</v>
      </c>
      <c r="O46" s="115" t="str">
        <f t="shared" si="14"/>
        <v>ZONA DE RIESGO MODERADO</v>
      </c>
      <c r="Q46" s="71"/>
      <c r="R46" s="113"/>
    </row>
    <row r="47" spans="1:18" ht="126" customHeight="1" x14ac:dyDescent="0.25">
      <c r="A47" s="172"/>
      <c r="B47" s="174"/>
      <c r="C47" s="313" t="s">
        <v>176</v>
      </c>
      <c r="D47" s="319" t="s">
        <v>309</v>
      </c>
      <c r="E47" s="311" t="s">
        <v>49</v>
      </c>
      <c r="F47" s="165" t="s">
        <v>525</v>
      </c>
      <c r="G47" s="158" t="s">
        <v>306</v>
      </c>
      <c r="H47" s="165" t="s">
        <v>310</v>
      </c>
      <c r="I47" s="326">
        <v>2</v>
      </c>
      <c r="J47" s="115" t="str">
        <f t="shared" si="0"/>
        <v>MEDIA</v>
      </c>
      <c r="K47" s="326">
        <v>5</v>
      </c>
      <c r="L47" s="115" t="str">
        <f t="shared" ref="L47" si="18">IF(K47=5,"LEVE",IF(K47=10,"MODERADO",IF(K47=20,"FUERTE","")))</f>
        <v>LEVE</v>
      </c>
      <c r="M47" s="115">
        <f t="shared" si="2"/>
        <v>10</v>
      </c>
      <c r="N47" s="115" t="str">
        <f t="shared" si="5"/>
        <v>LEVEMEDIA</v>
      </c>
      <c r="O47" s="115" t="str">
        <f t="shared" si="14"/>
        <v>ZONA DE RIESGO MODERADO</v>
      </c>
      <c r="Q47" s="71"/>
      <c r="R47" s="113"/>
    </row>
    <row r="48" spans="1:18" ht="63.75" x14ac:dyDescent="0.25">
      <c r="A48" s="172"/>
      <c r="B48" s="174"/>
      <c r="C48" s="313" t="s">
        <v>177</v>
      </c>
      <c r="D48" s="319" t="s">
        <v>311</v>
      </c>
      <c r="E48" s="311" t="s">
        <v>47</v>
      </c>
      <c r="F48" s="165" t="s">
        <v>525</v>
      </c>
      <c r="G48" s="158" t="s">
        <v>312</v>
      </c>
      <c r="H48" s="165" t="s">
        <v>313</v>
      </c>
      <c r="I48" s="326">
        <v>1</v>
      </c>
      <c r="J48" s="115" t="str">
        <f t="shared" si="0"/>
        <v>BAJA</v>
      </c>
      <c r="K48" s="326">
        <v>5</v>
      </c>
      <c r="L48" s="115" t="str">
        <f t="shared" ref="L48" si="19">IF(K48=5,"LEVE",IF(K48=10,"MODERADO",IF(K48=20,"FUERTE","")))</f>
        <v>LEVE</v>
      </c>
      <c r="M48" s="115">
        <f t="shared" si="2"/>
        <v>5</v>
      </c>
      <c r="N48" s="115" t="str">
        <f t="shared" si="5"/>
        <v>LEVEBAJA</v>
      </c>
      <c r="O48" s="115" t="str">
        <f t="shared" si="14"/>
        <v>ZONA DE RIESGO ACEPTABLE</v>
      </c>
      <c r="Q48" s="71"/>
      <c r="R48" s="113"/>
    </row>
    <row r="49" spans="1:19" ht="76.5" x14ac:dyDescent="0.25">
      <c r="A49" s="172"/>
      <c r="B49" s="174"/>
      <c r="C49" s="313" t="s">
        <v>178</v>
      </c>
      <c r="D49" s="319" t="s">
        <v>314</v>
      </c>
      <c r="E49" s="311" t="s">
        <v>48</v>
      </c>
      <c r="F49" s="165" t="s">
        <v>525</v>
      </c>
      <c r="G49" s="158" t="s">
        <v>312</v>
      </c>
      <c r="H49" s="165" t="s">
        <v>310</v>
      </c>
      <c r="I49" s="326">
        <v>1</v>
      </c>
      <c r="J49" s="115" t="str">
        <f t="shared" si="0"/>
        <v>BAJA</v>
      </c>
      <c r="K49" s="326">
        <v>5</v>
      </c>
      <c r="L49" s="115" t="str">
        <f t="shared" ref="L49" si="20">IF(K49=5,"LEVE",IF(K49=10,"MODERADO",IF(K49=20,"FUERTE","")))</f>
        <v>LEVE</v>
      </c>
      <c r="M49" s="115">
        <f t="shared" si="2"/>
        <v>5</v>
      </c>
      <c r="N49" s="115" t="str">
        <f t="shared" si="5"/>
        <v>LEVEBAJA</v>
      </c>
      <c r="O49" s="115" t="str">
        <f t="shared" si="14"/>
        <v>ZONA DE RIESGO ACEPTABLE</v>
      </c>
      <c r="Q49" s="71"/>
      <c r="R49" s="113"/>
    </row>
    <row r="50" spans="1:19" ht="76.5" x14ac:dyDescent="0.25">
      <c r="A50" s="172"/>
      <c r="B50" s="174"/>
      <c r="C50" s="313" t="s">
        <v>235</v>
      </c>
      <c r="D50" s="319" t="s">
        <v>326</v>
      </c>
      <c r="E50" s="311" t="s">
        <v>103</v>
      </c>
      <c r="F50" s="165" t="s">
        <v>525</v>
      </c>
      <c r="G50" s="165" t="s">
        <v>327</v>
      </c>
      <c r="H50" s="165" t="s">
        <v>673</v>
      </c>
      <c r="I50" s="326">
        <v>2</v>
      </c>
      <c r="J50" s="115" t="str">
        <f t="shared" ref="J50:J56" si="21">IF(I50=1,"BAJA",IF(I50=2,"MEDIA",IF(I50=3,"ALTA","")))</f>
        <v>MEDIA</v>
      </c>
      <c r="K50" s="326">
        <v>10</v>
      </c>
      <c r="L50" s="115" t="str">
        <f t="shared" ref="L50:L56" si="22">IF(K50=5,"LEVE",IF(K50=10,"MODERADO",IF(K50=20,"FUERTE","")))</f>
        <v>MODERADO</v>
      </c>
      <c r="M50" s="115">
        <f t="shared" si="2"/>
        <v>20</v>
      </c>
      <c r="N50" s="115" t="str">
        <f t="shared" si="5"/>
        <v>MODERADOMEDIA</v>
      </c>
      <c r="O50" s="115" t="str">
        <f t="shared" si="14"/>
        <v>ZONA DE RIESGO IMPORTANTE</v>
      </c>
      <c r="Q50" s="71"/>
      <c r="R50" s="113"/>
    </row>
    <row r="51" spans="1:19" ht="63.75" x14ac:dyDescent="0.25">
      <c r="A51" s="172"/>
      <c r="B51" s="174"/>
      <c r="C51" s="313" t="s">
        <v>179</v>
      </c>
      <c r="D51" s="319" t="s">
        <v>328</v>
      </c>
      <c r="E51" s="311" t="s">
        <v>47</v>
      </c>
      <c r="F51" s="165" t="s">
        <v>525</v>
      </c>
      <c r="G51" s="165" t="s">
        <v>329</v>
      </c>
      <c r="H51" s="165" t="s">
        <v>330</v>
      </c>
      <c r="I51" s="326">
        <v>2</v>
      </c>
      <c r="J51" s="115" t="str">
        <f t="shared" si="21"/>
        <v>MEDIA</v>
      </c>
      <c r="K51" s="326">
        <v>10</v>
      </c>
      <c r="L51" s="115" t="str">
        <f t="shared" si="22"/>
        <v>MODERADO</v>
      </c>
      <c r="M51" s="115">
        <f t="shared" si="2"/>
        <v>20</v>
      </c>
      <c r="N51" s="115" t="str">
        <f t="shared" si="5"/>
        <v>MODERADOMEDIA</v>
      </c>
      <c r="O51" s="115" t="str">
        <f t="shared" si="14"/>
        <v>ZONA DE RIESGO IMPORTANTE</v>
      </c>
      <c r="Q51" s="71"/>
      <c r="R51" s="113"/>
    </row>
    <row r="52" spans="1:19" ht="63.75" x14ac:dyDescent="0.25">
      <c r="A52" s="172"/>
      <c r="B52" s="174"/>
      <c r="C52" s="313" t="s">
        <v>180</v>
      </c>
      <c r="D52" s="319" t="s">
        <v>331</v>
      </c>
      <c r="E52" s="311" t="s">
        <v>103</v>
      </c>
      <c r="F52" s="165" t="s">
        <v>525</v>
      </c>
      <c r="G52" s="165" t="s">
        <v>332</v>
      </c>
      <c r="H52" s="165" t="s">
        <v>333</v>
      </c>
      <c r="I52" s="326">
        <v>3</v>
      </c>
      <c r="J52" s="115" t="str">
        <f t="shared" si="21"/>
        <v>ALTA</v>
      </c>
      <c r="K52" s="326">
        <v>20</v>
      </c>
      <c r="L52" s="115" t="str">
        <f t="shared" si="22"/>
        <v>FUERTE</v>
      </c>
      <c r="M52" s="115">
        <f t="shared" si="2"/>
        <v>60</v>
      </c>
      <c r="N52" s="115" t="str">
        <f t="shared" si="5"/>
        <v>FUERTEALTA</v>
      </c>
      <c r="O52" s="115" t="str">
        <f t="shared" si="14"/>
        <v>ZONA DE RIESGO INACEPTABLE</v>
      </c>
      <c r="Q52" s="71"/>
      <c r="R52" s="113"/>
    </row>
    <row r="53" spans="1:19" ht="89.25" x14ac:dyDescent="0.25">
      <c r="A53" s="172"/>
      <c r="B53" s="174"/>
      <c r="C53" s="313" t="s">
        <v>181</v>
      </c>
      <c r="D53" s="319" t="s">
        <v>334</v>
      </c>
      <c r="E53" s="311" t="s">
        <v>47</v>
      </c>
      <c r="F53" s="165" t="s">
        <v>525</v>
      </c>
      <c r="G53" s="165" t="s">
        <v>335</v>
      </c>
      <c r="H53" s="165" t="s">
        <v>336</v>
      </c>
      <c r="I53" s="326">
        <v>3</v>
      </c>
      <c r="J53" s="115" t="str">
        <f t="shared" si="21"/>
        <v>ALTA</v>
      </c>
      <c r="K53" s="326">
        <v>10</v>
      </c>
      <c r="L53" s="115" t="str">
        <f t="shared" si="22"/>
        <v>MODERADO</v>
      </c>
      <c r="M53" s="115">
        <f t="shared" si="2"/>
        <v>30</v>
      </c>
      <c r="N53" s="115" t="str">
        <f t="shared" si="5"/>
        <v>MODERADOALTA</v>
      </c>
      <c r="O53" s="115" t="str">
        <f t="shared" si="14"/>
        <v>ZONA DE RIESGO INACEPTABLE</v>
      </c>
      <c r="Q53" s="71"/>
      <c r="R53" s="113"/>
    </row>
    <row r="54" spans="1:19" ht="57" customHeight="1" x14ac:dyDescent="0.25">
      <c r="A54" s="172"/>
      <c r="B54" s="174"/>
      <c r="C54" s="313" t="s">
        <v>182</v>
      </c>
      <c r="D54" s="323" t="s">
        <v>337</v>
      </c>
      <c r="E54" s="157" t="s">
        <v>102</v>
      </c>
      <c r="F54" s="165" t="s">
        <v>525</v>
      </c>
      <c r="G54" s="165" t="s">
        <v>338</v>
      </c>
      <c r="H54" s="165" t="s">
        <v>336</v>
      </c>
      <c r="I54" s="326">
        <v>2</v>
      </c>
      <c r="J54" s="115" t="str">
        <f t="shared" si="21"/>
        <v>MEDIA</v>
      </c>
      <c r="K54" s="326">
        <v>20</v>
      </c>
      <c r="L54" s="115" t="str">
        <f t="shared" si="22"/>
        <v>FUERTE</v>
      </c>
      <c r="M54" s="107">
        <f t="shared" si="2"/>
        <v>40</v>
      </c>
      <c r="N54" s="115" t="str">
        <f t="shared" si="5"/>
        <v>FUERTEMEDIA</v>
      </c>
      <c r="O54" s="115" t="str">
        <f t="shared" ref="O54:O85" si="23">(VLOOKUP(M54,$H$202:$I$209,2,0))</f>
        <v>ZONA DE RIESGO INACEPTABLE</v>
      </c>
      <c r="Q54" s="71"/>
      <c r="R54" s="113"/>
      <c r="S54" s="28" t="s">
        <v>204</v>
      </c>
    </row>
    <row r="55" spans="1:19" ht="38.25" x14ac:dyDescent="0.25">
      <c r="A55" s="172"/>
      <c r="B55" s="174"/>
      <c r="C55" s="313" t="s">
        <v>183</v>
      </c>
      <c r="D55" s="322" t="s">
        <v>339</v>
      </c>
      <c r="E55" s="157" t="s">
        <v>47</v>
      </c>
      <c r="F55" s="165" t="s">
        <v>525</v>
      </c>
      <c r="G55" s="165" t="s">
        <v>340</v>
      </c>
      <c r="H55" s="165" t="s">
        <v>336</v>
      </c>
      <c r="I55" s="326">
        <v>3</v>
      </c>
      <c r="J55" s="118" t="str">
        <f t="shared" si="21"/>
        <v>ALTA</v>
      </c>
      <c r="K55" s="327">
        <v>20</v>
      </c>
      <c r="L55" s="118" t="str">
        <f t="shared" si="22"/>
        <v>FUERTE</v>
      </c>
      <c r="M55" s="107">
        <f t="shared" si="2"/>
        <v>60</v>
      </c>
      <c r="N55" s="114" t="s">
        <v>203</v>
      </c>
      <c r="O55" s="114" t="str">
        <f t="shared" si="23"/>
        <v>ZONA DE RIESGO INACEPTABLE</v>
      </c>
      <c r="Q55" s="71"/>
      <c r="R55" s="113"/>
    </row>
    <row r="56" spans="1:19" ht="51" x14ac:dyDescent="0.25">
      <c r="A56" s="172"/>
      <c r="B56" s="174"/>
      <c r="C56" s="313" t="s">
        <v>236</v>
      </c>
      <c r="D56" s="322" t="s">
        <v>341</v>
      </c>
      <c r="E56" s="157" t="s">
        <v>102</v>
      </c>
      <c r="F56" s="165" t="s">
        <v>413</v>
      </c>
      <c r="G56" s="165" t="s">
        <v>338</v>
      </c>
      <c r="H56" s="165" t="s">
        <v>342</v>
      </c>
      <c r="I56" s="326">
        <v>2</v>
      </c>
      <c r="J56" s="118" t="str">
        <f t="shared" si="21"/>
        <v>MEDIA</v>
      </c>
      <c r="K56" s="327">
        <v>20</v>
      </c>
      <c r="L56" s="118" t="str">
        <f t="shared" si="22"/>
        <v>FUERTE</v>
      </c>
      <c r="M56" s="107">
        <f t="shared" si="2"/>
        <v>40</v>
      </c>
      <c r="N56" s="114" t="s">
        <v>203</v>
      </c>
      <c r="O56" s="114" t="str">
        <f t="shared" si="23"/>
        <v>ZONA DE RIESGO INACEPTABLE</v>
      </c>
      <c r="Q56" s="71"/>
      <c r="R56" s="113"/>
    </row>
    <row r="57" spans="1:19" ht="51" x14ac:dyDescent="0.25">
      <c r="A57" s="172"/>
      <c r="B57" s="174"/>
      <c r="C57" s="313" t="s">
        <v>237</v>
      </c>
      <c r="D57" s="322" t="s">
        <v>343</v>
      </c>
      <c r="E57" s="157" t="s">
        <v>102</v>
      </c>
      <c r="F57" s="165" t="s">
        <v>525</v>
      </c>
      <c r="G57" s="165" t="s">
        <v>344</v>
      </c>
      <c r="H57" s="165" t="s">
        <v>336</v>
      </c>
      <c r="I57" s="326">
        <v>1</v>
      </c>
      <c r="J57" s="107" t="str">
        <f>IF(I57=1,"BAJA",IF(I57=2,"MEDIA",IF(I57=3,"ALTA","")))</f>
        <v>BAJA</v>
      </c>
      <c r="K57" s="327">
        <v>10</v>
      </c>
      <c r="L57" s="107" t="str">
        <f t="shared" ref="L57:L59" si="24">IF(K57=5,"LEVE",IF(K57=10,"MODERADO",IF(K57=20,"FUERTE","")))</f>
        <v>MODERADO</v>
      </c>
      <c r="M57" s="107">
        <f>I57*K57</f>
        <v>10</v>
      </c>
      <c r="N57" s="107" t="str">
        <f>CONCATENATE(L57,J57)</f>
        <v>MODERADOBAJA</v>
      </c>
      <c r="O57" s="114" t="str">
        <f t="shared" si="23"/>
        <v>ZONA DE RIESGO MODERADO</v>
      </c>
      <c r="Q57" s="71"/>
      <c r="R57" s="113"/>
    </row>
    <row r="58" spans="1:19" ht="51" x14ac:dyDescent="0.25">
      <c r="A58" s="172"/>
      <c r="B58" s="174"/>
      <c r="C58" s="313" t="s">
        <v>187</v>
      </c>
      <c r="D58" s="322" t="s">
        <v>345</v>
      </c>
      <c r="E58" s="157" t="s">
        <v>102</v>
      </c>
      <c r="F58" s="165" t="s">
        <v>525</v>
      </c>
      <c r="G58" s="165" t="s">
        <v>338</v>
      </c>
      <c r="H58" s="165" t="s">
        <v>342</v>
      </c>
      <c r="I58" s="326">
        <v>1</v>
      </c>
      <c r="J58" s="107" t="str">
        <f>IF(I58=1,"BAJA",IF(I58=2,"MEDIA",IF(I58=3,"ALTA","")))</f>
        <v>BAJA</v>
      </c>
      <c r="K58" s="327">
        <v>20</v>
      </c>
      <c r="L58" s="107" t="str">
        <f t="shared" si="24"/>
        <v>FUERTE</v>
      </c>
      <c r="M58" s="107">
        <f>I58*K58</f>
        <v>20</v>
      </c>
      <c r="N58" s="107" t="str">
        <f t="shared" ref="N58:N59" si="25">CONCATENATE(L58,J58)</f>
        <v>FUERTEBAJA</v>
      </c>
      <c r="O58" s="114" t="str">
        <f t="shared" si="23"/>
        <v>ZONA DE RIESGO IMPORTANTE</v>
      </c>
      <c r="Q58" s="71"/>
      <c r="R58" s="113"/>
    </row>
    <row r="59" spans="1:19" ht="63.75" x14ac:dyDescent="0.25">
      <c r="A59" s="172"/>
      <c r="B59" s="174"/>
      <c r="C59" s="313" t="s">
        <v>188</v>
      </c>
      <c r="D59" s="322" t="s">
        <v>346</v>
      </c>
      <c r="E59" s="157" t="s">
        <v>102</v>
      </c>
      <c r="F59" s="165" t="s">
        <v>525</v>
      </c>
      <c r="G59" s="165" t="s">
        <v>340</v>
      </c>
      <c r="H59" s="165" t="s">
        <v>347</v>
      </c>
      <c r="I59" s="326">
        <v>3</v>
      </c>
      <c r="J59" s="107" t="str">
        <f t="shared" ref="J59" si="26">IF(I59=1,"BAJA",IF(I59=2,"MEDIA",IF(I59=3,"ALTA","")))</f>
        <v>ALTA</v>
      </c>
      <c r="K59" s="326">
        <v>10</v>
      </c>
      <c r="L59" s="107" t="str">
        <f t="shared" si="24"/>
        <v>MODERADO</v>
      </c>
      <c r="M59" s="107">
        <f t="shared" ref="M59" si="27">I59*K59</f>
        <v>30</v>
      </c>
      <c r="N59" s="107" t="str">
        <f t="shared" si="25"/>
        <v>MODERADOALTA</v>
      </c>
      <c r="O59" s="114" t="str">
        <f t="shared" si="23"/>
        <v>ZONA DE RIESGO INACEPTABLE</v>
      </c>
      <c r="Q59" s="71"/>
      <c r="R59" s="113"/>
    </row>
    <row r="60" spans="1:19" ht="102" x14ac:dyDescent="0.25">
      <c r="A60" s="172"/>
      <c r="B60" s="174"/>
      <c r="C60" s="313" t="s">
        <v>189</v>
      </c>
      <c r="D60" s="319" t="s">
        <v>348</v>
      </c>
      <c r="E60" s="157" t="s">
        <v>47</v>
      </c>
      <c r="F60" s="165" t="s">
        <v>525</v>
      </c>
      <c r="G60" s="165" t="s">
        <v>349</v>
      </c>
      <c r="H60" s="165" t="s">
        <v>669</v>
      </c>
      <c r="I60" s="326">
        <v>1</v>
      </c>
      <c r="J60" s="107" t="str">
        <f>IF(I60=1,"BAJA",IF(I60=2,"MEDIA",IF(I60=3,"ALTA","")))</f>
        <v>BAJA</v>
      </c>
      <c r="K60" s="326">
        <v>5</v>
      </c>
      <c r="L60" s="107" t="str">
        <f t="shared" ref="L60:L65" si="28">IF(K60=5,"LEVE",IF(K60=10,"MODERADO",IF(K60=20,"FUERTE","")))</f>
        <v>LEVE</v>
      </c>
      <c r="M60" s="107">
        <f t="shared" ref="M60:M67" si="29">I60*K60</f>
        <v>5</v>
      </c>
      <c r="N60" s="107" t="str">
        <f t="shared" ref="N60:N67" si="30">CONCATENATE(L60,J60)</f>
        <v>LEVEBAJA</v>
      </c>
      <c r="O60" s="114" t="str">
        <f t="shared" si="23"/>
        <v>ZONA DE RIESGO ACEPTABLE</v>
      </c>
      <c r="Q60" s="71"/>
      <c r="R60" s="113"/>
    </row>
    <row r="61" spans="1:19" ht="76.5" x14ac:dyDescent="0.25">
      <c r="A61" s="172"/>
      <c r="B61" s="174"/>
      <c r="C61" s="313" t="s">
        <v>190</v>
      </c>
      <c r="D61" s="319" t="s">
        <v>350</v>
      </c>
      <c r="E61" s="157" t="s">
        <v>102</v>
      </c>
      <c r="F61" s="165" t="s">
        <v>413</v>
      </c>
      <c r="G61" s="165" t="s">
        <v>255</v>
      </c>
      <c r="H61" s="165" t="s">
        <v>330</v>
      </c>
      <c r="I61" s="326">
        <v>3</v>
      </c>
      <c r="J61" s="107" t="str">
        <f>IF(I61=1,"BAJA",IF(I61=2,"MEDIA",IF(I61=3,"ALTA","")))</f>
        <v>ALTA</v>
      </c>
      <c r="K61" s="326">
        <v>20</v>
      </c>
      <c r="L61" s="107" t="str">
        <f t="shared" si="28"/>
        <v>FUERTE</v>
      </c>
      <c r="M61" s="107">
        <f t="shared" si="29"/>
        <v>60</v>
      </c>
      <c r="N61" s="107" t="str">
        <f t="shared" si="30"/>
        <v>FUERTEALTA</v>
      </c>
      <c r="O61" s="114" t="str">
        <f t="shared" si="23"/>
        <v>ZONA DE RIESGO INACEPTABLE</v>
      </c>
      <c r="Q61" s="71"/>
      <c r="R61" s="113"/>
    </row>
    <row r="62" spans="1:19" ht="51" x14ac:dyDescent="0.25">
      <c r="A62" s="172"/>
      <c r="B62" s="174"/>
      <c r="C62" s="313" t="s">
        <v>191</v>
      </c>
      <c r="D62" s="319" t="s">
        <v>351</v>
      </c>
      <c r="E62" s="157" t="s">
        <v>102</v>
      </c>
      <c r="F62" s="165" t="s">
        <v>662</v>
      </c>
      <c r="G62" s="165" t="s">
        <v>349</v>
      </c>
      <c r="H62" s="165" t="s">
        <v>330</v>
      </c>
      <c r="I62" s="326">
        <v>3</v>
      </c>
      <c r="J62" s="107" t="str">
        <f>IF(I62=1,"BAJA",IF(I62=2,"MEDIA",IF(I62=3,"ALTA","")))</f>
        <v>ALTA</v>
      </c>
      <c r="K62" s="326">
        <v>10</v>
      </c>
      <c r="L62" s="111" t="str">
        <f t="shared" si="28"/>
        <v>MODERADO</v>
      </c>
      <c r="M62" s="111">
        <f t="shared" si="29"/>
        <v>30</v>
      </c>
      <c r="N62" s="111" t="str">
        <f t="shared" si="30"/>
        <v>MODERADOALTA</v>
      </c>
      <c r="O62" s="114" t="str">
        <f t="shared" si="23"/>
        <v>ZONA DE RIESGO INACEPTABLE</v>
      </c>
      <c r="Q62" s="71"/>
      <c r="R62" s="113"/>
    </row>
    <row r="63" spans="1:19" ht="38.25" x14ac:dyDescent="0.25">
      <c r="A63" s="172"/>
      <c r="B63" s="174"/>
      <c r="C63" s="317" t="s">
        <v>192</v>
      </c>
      <c r="D63" s="319" t="s">
        <v>352</v>
      </c>
      <c r="E63" s="157" t="s">
        <v>102</v>
      </c>
      <c r="F63" s="165" t="s">
        <v>663</v>
      </c>
      <c r="G63" s="165" t="s">
        <v>349</v>
      </c>
      <c r="H63" s="165" t="s">
        <v>330</v>
      </c>
      <c r="I63" s="326">
        <v>3</v>
      </c>
      <c r="J63" s="107" t="str">
        <f t="shared" ref="J63:J66" si="31">IF(I63=1,"BAJA",IF(I63=2,"MEDIA",IF(I63=3,"ALTA","")))</f>
        <v>ALTA</v>
      </c>
      <c r="K63" s="326">
        <v>20</v>
      </c>
      <c r="L63" s="116" t="str">
        <f t="shared" si="28"/>
        <v>FUERTE</v>
      </c>
      <c r="M63" s="116">
        <f t="shared" si="29"/>
        <v>60</v>
      </c>
      <c r="N63" s="116" t="str">
        <f t="shared" si="30"/>
        <v>FUERTEALTA</v>
      </c>
      <c r="O63" s="114" t="str">
        <f t="shared" si="23"/>
        <v>ZONA DE RIESGO INACEPTABLE</v>
      </c>
      <c r="Q63" s="71"/>
      <c r="R63" s="113"/>
    </row>
    <row r="64" spans="1:19" ht="51" x14ac:dyDescent="0.25">
      <c r="A64" s="172"/>
      <c r="B64" s="174"/>
      <c r="C64" s="313" t="s">
        <v>193</v>
      </c>
      <c r="D64" s="319" t="s">
        <v>353</v>
      </c>
      <c r="E64" s="157" t="s">
        <v>102</v>
      </c>
      <c r="F64" s="165" t="s">
        <v>663</v>
      </c>
      <c r="G64" s="165" t="s">
        <v>354</v>
      </c>
      <c r="H64" s="165" t="s">
        <v>330</v>
      </c>
      <c r="I64" s="326">
        <v>3</v>
      </c>
      <c r="J64" s="107" t="str">
        <f t="shared" si="31"/>
        <v>ALTA</v>
      </c>
      <c r="K64" s="326">
        <v>10</v>
      </c>
      <c r="L64" s="116" t="str">
        <f t="shared" si="28"/>
        <v>MODERADO</v>
      </c>
      <c r="M64" s="116">
        <f t="shared" si="29"/>
        <v>30</v>
      </c>
      <c r="N64" s="116" t="str">
        <f t="shared" si="30"/>
        <v>MODERADOALTA</v>
      </c>
      <c r="O64" s="114" t="str">
        <f t="shared" si="23"/>
        <v>ZONA DE RIESGO INACEPTABLE</v>
      </c>
      <c r="Q64" s="71"/>
      <c r="R64" s="113"/>
    </row>
    <row r="65" spans="1:18" ht="51" x14ac:dyDescent="0.25">
      <c r="A65" s="172"/>
      <c r="B65" s="174"/>
      <c r="C65" s="313" t="s">
        <v>238</v>
      </c>
      <c r="D65" s="319" t="s">
        <v>355</v>
      </c>
      <c r="E65" s="157" t="s">
        <v>102</v>
      </c>
      <c r="F65" s="165" t="s">
        <v>525</v>
      </c>
      <c r="G65" s="165" t="s">
        <v>255</v>
      </c>
      <c r="H65" s="165" t="s">
        <v>330</v>
      </c>
      <c r="I65" s="326">
        <v>3</v>
      </c>
      <c r="J65" s="107" t="str">
        <f t="shared" si="31"/>
        <v>ALTA</v>
      </c>
      <c r="K65" s="326">
        <v>10</v>
      </c>
      <c r="L65" s="116" t="str">
        <f t="shared" si="28"/>
        <v>MODERADO</v>
      </c>
      <c r="M65" s="116">
        <f>I65*K65</f>
        <v>30</v>
      </c>
      <c r="N65" s="116" t="str">
        <f t="shared" si="30"/>
        <v>MODERADOALTA</v>
      </c>
      <c r="O65" s="114" t="str">
        <f t="shared" si="23"/>
        <v>ZONA DE RIESGO INACEPTABLE</v>
      </c>
      <c r="Q65" s="71"/>
      <c r="R65" s="113"/>
    </row>
    <row r="66" spans="1:18" ht="63.75" x14ac:dyDescent="0.25">
      <c r="A66" s="172"/>
      <c r="B66" s="174"/>
      <c r="C66" s="313" t="s">
        <v>194</v>
      </c>
      <c r="D66" s="319" t="s">
        <v>356</v>
      </c>
      <c r="E66" s="157" t="s">
        <v>102</v>
      </c>
      <c r="F66" s="165" t="s">
        <v>658</v>
      </c>
      <c r="G66" s="165" t="s">
        <v>255</v>
      </c>
      <c r="H66" s="165" t="s">
        <v>330</v>
      </c>
      <c r="I66" s="326">
        <v>2</v>
      </c>
      <c r="J66" s="107" t="str">
        <f t="shared" si="31"/>
        <v>MEDIA</v>
      </c>
      <c r="K66" s="326">
        <v>10</v>
      </c>
      <c r="L66" s="107" t="str">
        <f t="shared" ref="L66" si="32">IF(K66=5,"LEVE",IF(K66=10,"MODERADO",IF(K66=20,"FUERTE","")))</f>
        <v>MODERADO</v>
      </c>
      <c r="M66" s="107">
        <f t="shared" si="29"/>
        <v>20</v>
      </c>
      <c r="N66" s="107" t="str">
        <f t="shared" si="30"/>
        <v>MODERADOMEDIA</v>
      </c>
      <c r="O66" s="116" t="str">
        <f t="shared" si="23"/>
        <v>ZONA DE RIESGO IMPORTANTE</v>
      </c>
      <c r="Q66" s="71"/>
      <c r="R66" s="113"/>
    </row>
    <row r="67" spans="1:18" ht="89.25" x14ac:dyDescent="0.25">
      <c r="A67" s="173"/>
      <c r="B67" s="174"/>
      <c r="C67" s="163" t="s">
        <v>195</v>
      </c>
      <c r="D67" s="319" t="s">
        <v>357</v>
      </c>
      <c r="E67" s="157" t="s">
        <v>102</v>
      </c>
      <c r="F67" s="165" t="s">
        <v>664</v>
      </c>
      <c r="G67" s="165" t="s">
        <v>358</v>
      </c>
      <c r="H67" s="165" t="s">
        <v>359</v>
      </c>
      <c r="I67" s="326">
        <v>3</v>
      </c>
      <c r="J67" s="107" t="str">
        <f>IF(I67=1,"BAJA",IF(I67=2,"MEDIA",IF(I67=3,"ALTA","")))</f>
        <v>ALTA</v>
      </c>
      <c r="K67" s="326">
        <v>20</v>
      </c>
      <c r="L67" s="107" t="str">
        <f t="shared" ref="L67" si="33">IF(K67=5,"LEVE",IF(K67=10,"MODERADO",IF(K67=20,"FUERTE","")))</f>
        <v>FUERTE</v>
      </c>
      <c r="M67" s="107">
        <f t="shared" si="29"/>
        <v>60</v>
      </c>
      <c r="N67" s="107" t="str">
        <f t="shared" si="30"/>
        <v>FUERTEALTA</v>
      </c>
      <c r="O67" s="112" t="str">
        <f t="shared" si="23"/>
        <v>ZONA DE RIESGO INACEPTABLE</v>
      </c>
      <c r="Q67" s="30"/>
    </row>
    <row r="68" spans="1:18" ht="87" customHeight="1" x14ac:dyDescent="0.25">
      <c r="A68" s="173"/>
      <c r="B68" s="174"/>
      <c r="C68" s="163" t="s">
        <v>196</v>
      </c>
      <c r="D68" s="319" t="s">
        <v>360</v>
      </c>
      <c r="E68" s="157" t="s">
        <v>102</v>
      </c>
      <c r="F68" s="165" t="s">
        <v>663</v>
      </c>
      <c r="G68" s="165" t="s">
        <v>361</v>
      </c>
      <c r="H68" s="165" t="s">
        <v>359</v>
      </c>
      <c r="I68" s="326">
        <v>2</v>
      </c>
      <c r="J68" s="107" t="str">
        <f t="shared" ref="J68:J72" si="34">IF(I68=1,"BAJA",IF(I68=2,"MEDIA",IF(I68=3,"ALTA","")))</f>
        <v>MEDIA</v>
      </c>
      <c r="K68" s="326">
        <v>20</v>
      </c>
      <c r="L68" s="107" t="str">
        <f t="shared" ref="L68:L72" si="35">IF(K68=5,"LEVE",IF(K68=10,"MODERADO",IF(K68=20,"FUERTE","")))</f>
        <v>FUERTE</v>
      </c>
      <c r="M68" s="107">
        <f t="shared" ref="M68:M72" si="36">I68*K68</f>
        <v>40</v>
      </c>
      <c r="N68" s="107" t="str">
        <f t="shared" ref="N68:N72" si="37">CONCATENATE(L68,J68)</f>
        <v>FUERTEMEDIA</v>
      </c>
      <c r="O68" s="111" t="str">
        <f t="shared" si="23"/>
        <v>ZONA DE RIESGO INACEPTABLE</v>
      </c>
      <c r="Q68" s="30"/>
    </row>
    <row r="69" spans="1:18" ht="102" x14ac:dyDescent="0.25">
      <c r="A69" s="173"/>
      <c r="B69" s="174"/>
      <c r="C69" s="163" t="s">
        <v>197</v>
      </c>
      <c r="D69" s="319" t="s">
        <v>387</v>
      </c>
      <c r="E69" s="157" t="s">
        <v>47</v>
      </c>
      <c r="F69" s="165" t="s">
        <v>525</v>
      </c>
      <c r="G69" s="165" t="s">
        <v>255</v>
      </c>
      <c r="H69" s="165" t="s">
        <v>669</v>
      </c>
      <c r="I69" s="326">
        <v>1</v>
      </c>
      <c r="J69" s="107" t="str">
        <f t="shared" si="34"/>
        <v>BAJA</v>
      </c>
      <c r="K69" s="326">
        <v>5</v>
      </c>
      <c r="L69" s="107" t="str">
        <f t="shared" si="35"/>
        <v>LEVE</v>
      </c>
      <c r="M69" s="107">
        <f t="shared" si="36"/>
        <v>5</v>
      </c>
      <c r="N69" s="107" t="str">
        <f t="shared" si="37"/>
        <v>LEVEBAJA</v>
      </c>
      <c r="O69" s="111" t="str">
        <f t="shared" si="23"/>
        <v>ZONA DE RIESGO ACEPTABLE</v>
      </c>
    </row>
    <row r="70" spans="1:18" ht="153" x14ac:dyDescent="0.25">
      <c r="A70" s="173"/>
      <c r="B70" s="174"/>
      <c r="C70" s="163" t="s">
        <v>239</v>
      </c>
      <c r="D70" s="319" t="s">
        <v>388</v>
      </c>
      <c r="E70" s="157" t="s">
        <v>47</v>
      </c>
      <c r="F70" s="165" t="s">
        <v>525</v>
      </c>
      <c r="G70" s="165" t="s">
        <v>255</v>
      </c>
      <c r="H70" s="165" t="s">
        <v>330</v>
      </c>
      <c r="I70" s="326">
        <v>1</v>
      </c>
      <c r="J70" s="107" t="str">
        <f t="shared" si="34"/>
        <v>BAJA</v>
      </c>
      <c r="K70" s="326">
        <v>5</v>
      </c>
      <c r="L70" s="107" t="str">
        <f t="shared" si="35"/>
        <v>LEVE</v>
      </c>
      <c r="M70" s="107">
        <f t="shared" si="36"/>
        <v>5</v>
      </c>
      <c r="N70" s="107" t="str">
        <f t="shared" si="37"/>
        <v>LEVEBAJA</v>
      </c>
      <c r="O70" s="117" t="str">
        <f t="shared" si="23"/>
        <v>ZONA DE RIESGO ACEPTABLE</v>
      </c>
      <c r="P70" s="113"/>
    </row>
    <row r="71" spans="1:18" ht="51" x14ac:dyDescent="0.25">
      <c r="A71" s="173"/>
      <c r="B71" s="174"/>
      <c r="C71" s="163" t="s">
        <v>198</v>
      </c>
      <c r="D71" s="324" t="s">
        <v>389</v>
      </c>
      <c r="E71" s="165" t="s">
        <v>102</v>
      </c>
      <c r="F71" s="165" t="s">
        <v>525</v>
      </c>
      <c r="G71" s="165" t="s">
        <v>354</v>
      </c>
      <c r="H71" s="165" t="s">
        <v>330</v>
      </c>
      <c r="I71" s="326">
        <v>1</v>
      </c>
      <c r="J71" s="107" t="str">
        <f t="shared" si="34"/>
        <v>BAJA</v>
      </c>
      <c r="K71" s="326">
        <v>5</v>
      </c>
      <c r="L71" s="107" t="str">
        <f t="shared" si="35"/>
        <v>LEVE</v>
      </c>
      <c r="M71" s="107">
        <f t="shared" si="36"/>
        <v>5</v>
      </c>
      <c r="N71" s="107" t="str">
        <f t="shared" si="37"/>
        <v>LEVEBAJA</v>
      </c>
      <c r="O71" s="111" t="str">
        <f t="shared" si="23"/>
        <v>ZONA DE RIESGO ACEPTABLE</v>
      </c>
    </row>
    <row r="72" spans="1:18" ht="106.5" customHeight="1" x14ac:dyDescent="0.25">
      <c r="A72" s="173"/>
      <c r="B72" s="174"/>
      <c r="C72" s="163" t="s">
        <v>199</v>
      </c>
      <c r="D72" s="319" t="s">
        <v>390</v>
      </c>
      <c r="E72" s="165" t="s">
        <v>102</v>
      </c>
      <c r="F72" s="165" t="s">
        <v>525</v>
      </c>
      <c r="G72" s="165" t="s">
        <v>393</v>
      </c>
      <c r="H72" s="165" t="s">
        <v>394</v>
      </c>
      <c r="I72" s="326">
        <v>1</v>
      </c>
      <c r="J72" s="107" t="str">
        <f t="shared" si="34"/>
        <v>BAJA</v>
      </c>
      <c r="K72" s="326">
        <v>5</v>
      </c>
      <c r="L72" s="107" t="str">
        <f t="shared" si="35"/>
        <v>LEVE</v>
      </c>
      <c r="M72" s="107">
        <f t="shared" si="36"/>
        <v>5</v>
      </c>
      <c r="N72" s="107" t="str">
        <f t="shared" si="37"/>
        <v>LEVEBAJA</v>
      </c>
      <c r="O72" s="111" t="str">
        <f t="shared" si="23"/>
        <v>ZONA DE RIESGO ACEPTABLE</v>
      </c>
    </row>
    <row r="73" spans="1:18" ht="96" customHeight="1" x14ac:dyDescent="0.25">
      <c r="A73" s="173"/>
      <c r="B73" s="174"/>
      <c r="C73" s="163" t="s">
        <v>200</v>
      </c>
      <c r="D73" s="320" t="s">
        <v>391</v>
      </c>
      <c r="E73" s="164" t="s">
        <v>49</v>
      </c>
      <c r="F73" s="165" t="s">
        <v>525</v>
      </c>
      <c r="G73" s="165" t="s">
        <v>354</v>
      </c>
      <c r="H73" s="165" t="s">
        <v>330</v>
      </c>
      <c r="I73" s="326">
        <v>2</v>
      </c>
      <c r="J73" s="107" t="str">
        <f>IF(I73=1,"BAJA",IF(I73=2,"MEDIA",IF(I73=3,"ALTA","")))</f>
        <v>MEDIA</v>
      </c>
      <c r="K73" s="326">
        <v>10</v>
      </c>
      <c r="L73" s="107" t="str">
        <f t="shared" ref="L73:L78" si="38">IF(K73=5,"LEVE",IF(K73=10,"MODERADO",IF(K73=20,"FUERTE","")))</f>
        <v>MODERADO</v>
      </c>
      <c r="M73" s="107">
        <f>I73*K73</f>
        <v>20</v>
      </c>
      <c r="N73" s="107" t="str">
        <f>CONCATENATE(L73,J73)</f>
        <v>MODERADOMEDIA</v>
      </c>
      <c r="O73" s="111" t="str">
        <f t="shared" si="23"/>
        <v>ZONA DE RIESGO IMPORTANTE</v>
      </c>
    </row>
    <row r="74" spans="1:18" ht="51.75" customHeight="1" x14ac:dyDescent="0.25">
      <c r="A74" s="173"/>
      <c r="B74" s="174"/>
      <c r="C74" s="163" t="s">
        <v>201</v>
      </c>
      <c r="D74" s="319" t="s">
        <v>392</v>
      </c>
      <c r="E74" s="165" t="s">
        <v>49</v>
      </c>
      <c r="F74" s="165" t="s">
        <v>525</v>
      </c>
      <c r="G74" s="165" t="s">
        <v>354</v>
      </c>
      <c r="H74" s="165" t="s">
        <v>395</v>
      </c>
      <c r="I74" s="326">
        <v>2</v>
      </c>
      <c r="J74" s="107" t="str">
        <f t="shared" ref="J74:J78" si="39">IF(I74=1,"BAJA",IF(I74=2,"MEDIA",IF(I74=3,"ALTA","")))</f>
        <v>MEDIA</v>
      </c>
      <c r="K74" s="326">
        <v>10</v>
      </c>
      <c r="L74" s="107" t="str">
        <f t="shared" si="38"/>
        <v>MODERADO</v>
      </c>
      <c r="M74" s="107">
        <f>I74*K74</f>
        <v>20</v>
      </c>
      <c r="N74" s="107" t="str">
        <f t="shared" ref="N74:N78" si="40">CONCATENATE(L74,J74)</f>
        <v>MODERADOMEDIA</v>
      </c>
      <c r="O74" s="111" t="str">
        <f t="shared" si="23"/>
        <v>ZONA DE RIESGO IMPORTANTE</v>
      </c>
    </row>
    <row r="75" spans="1:18" ht="38.25" x14ac:dyDescent="0.25">
      <c r="A75" s="173"/>
      <c r="B75" s="174"/>
      <c r="C75" s="163" t="s">
        <v>228</v>
      </c>
      <c r="D75" s="319" t="s">
        <v>407</v>
      </c>
      <c r="E75" s="165" t="s">
        <v>47</v>
      </c>
      <c r="F75" s="157" t="s">
        <v>525</v>
      </c>
      <c r="G75" s="165" t="s">
        <v>349</v>
      </c>
      <c r="H75" s="165" t="s">
        <v>670</v>
      </c>
      <c r="I75" s="326">
        <v>1</v>
      </c>
      <c r="J75" s="107" t="str">
        <f t="shared" si="39"/>
        <v>BAJA</v>
      </c>
      <c r="K75" s="326">
        <v>10</v>
      </c>
      <c r="L75" s="107" t="str">
        <f t="shared" si="38"/>
        <v>MODERADO</v>
      </c>
      <c r="M75" s="107">
        <f t="shared" ref="M75:M78" si="41">I75*K75</f>
        <v>10</v>
      </c>
      <c r="N75" s="107" t="str">
        <f t="shared" si="40"/>
        <v>MODERADOBAJA</v>
      </c>
      <c r="O75" s="111" t="str">
        <f t="shared" si="23"/>
        <v>ZONA DE RIESGO MODERADO</v>
      </c>
    </row>
    <row r="76" spans="1:18" ht="38.25" x14ac:dyDescent="0.25">
      <c r="A76" s="173"/>
      <c r="B76" s="174"/>
      <c r="C76" s="163" t="s">
        <v>206</v>
      </c>
      <c r="D76" s="319" t="s">
        <v>408</v>
      </c>
      <c r="E76" s="165" t="s">
        <v>47</v>
      </c>
      <c r="F76" s="157" t="s">
        <v>665</v>
      </c>
      <c r="G76" s="165" t="s">
        <v>255</v>
      </c>
      <c r="H76" s="165" t="s">
        <v>412</v>
      </c>
      <c r="I76" s="326">
        <v>1</v>
      </c>
      <c r="J76" s="107" t="str">
        <f t="shared" si="39"/>
        <v>BAJA</v>
      </c>
      <c r="K76" s="326">
        <v>5</v>
      </c>
      <c r="L76" s="107" t="str">
        <f t="shared" si="38"/>
        <v>LEVE</v>
      </c>
      <c r="M76" s="107">
        <f t="shared" si="41"/>
        <v>5</v>
      </c>
      <c r="N76" s="107" t="str">
        <f t="shared" si="40"/>
        <v>LEVEBAJA</v>
      </c>
      <c r="O76" s="111" t="str">
        <f t="shared" si="23"/>
        <v>ZONA DE RIESGO ACEPTABLE</v>
      </c>
    </row>
    <row r="77" spans="1:18" ht="63.75" x14ac:dyDescent="0.25">
      <c r="A77" s="173"/>
      <c r="B77" s="174"/>
      <c r="C77" s="163" t="s">
        <v>207</v>
      </c>
      <c r="D77" s="319" t="s">
        <v>409</v>
      </c>
      <c r="E77" s="165" t="s">
        <v>102</v>
      </c>
      <c r="F77" s="157" t="s">
        <v>525</v>
      </c>
      <c r="G77" s="165" t="s">
        <v>349</v>
      </c>
      <c r="H77" s="165" t="s">
        <v>330</v>
      </c>
      <c r="I77" s="326">
        <v>3</v>
      </c>
      <c r="J77" s="107" t="str">
        <f t="shared" si="39"/>
        <v>ALTA</v>
      </c>
      <c r="K77" s="326">
        <v>10</v>
      </c>
      <c r="L77" s="107" t="str">
        <f t="shared" si="38"/>
        <v>MODERADO</v>
      </c>
      <c r="M77" s="107">
        <f t="shared" si="41"/>
        <v>30</v>
      </c>
      <c r="N77" s="107" t="str">
        <f t="shared" si="40"/>
        <v>MODERADOALTA</v>
      </c>
      <c r="O77" s="111" t="str">
        <f t="shared" si="23"/>
        <v>ZONA DE RIESGO INACEPTABLE</v>
      </c>
    </row>
    <row r="78" spans="1:18" ht="89.25" x14ac:dyDescent="0.25">
      <c r="A78" s="173"/>
      <c r="B78" s="174"/>
      <c r="C78" s="163" t="s">
        <v>208</v>
      </c>
      <c r="D78" s="319" t="s">
        <v>410</v>
      </c>
      <c r="E78" s="165" t="s">
        <v>47</v>
      </c>
      <c r="F78" s="157" t="s">
        <v>525</v>
      </c>
      <c r="G78" s="165" t="s">
        <v>349</v>
      </c>
      <c r="H78" s="165" t="s">
        <v>330</v>
      </c>
      <c r="I78" s="326">
        <v>1</v>
      </c>
      <c r="J78" s="107" t="str">
        <f t="shared" si="39"/>
        <v>BAJA</v>
      </c>
      <c r="K78" s="326">
        <v>5</v>
      </c>
      <c r="L78" s="107" t="str">
        <f t="shared" si="38"/>
        <v>LEVE</v>
      </c>
      <c r="M78" s="107">
        <f t="shared" si="41"/>
        <v>5</v>
      </c>
      <c r="N78" s="107" t="str">
        <f t="shared" si="40"/>
        <v>LEVEBAJA</v>
      </c>
      <c r="O78" s="111" t="str">
        <f t="shared" si="23"/>
        <v>ZONA DE RIESGO ACEPTABLE</v>
      </c>
    </row>
    <row r="79" spans="1:18" ht="51" x14ac:dyDescent="0.25">
      <c r="A79" s="173"/>
      <c r="B79" s="174"/>
      <c r="C79" s="163" t="s">
        <v>209</v>
      </c>
      <c r="D79" s="320" t="s">
        <v>411</v>
      </c>
      <c r="E79" s="165" t="s">
        <v>102</v>
      </c>
      <c r="F79" s="157" t="s">
        <v>413</v>
      </c>
      <c r="G79" s="165" t="s">
        <v>349</v>
      </c>
      <c r="H79" s="165" t="s">
        <v>330</v>
      </c>
      <c r="I79" s="326">
        <v>2</v>
      </c>
      <c r="J79" s="107" t="str">
        <f t="shared" ref="J79:J80" si="42">IF(I79=1,"BAJA",IF(I79=2,"MEDIA",IF(I79=3,"ALTA","")))</f>
        <v>MEDIA</v>
      </c>
      <c r="K79" s="326">
        <v>20</v>
      </c>
      <c r="L79" s="107" t="str">
        <f t="shared" ref="L79:L80" si="43">IF(K79=5,"LEVE",IF(K79=10,"MODERADO",IF(K79=20,"FUERTE","")))</f>
        <v>FUERTE</v>
      </c>
      <c r="M79" s="107">
        <f>I79*K79</f>
        <v>40</v>
      </c>
      <c r="N79" s="107" t="str">
        <f t="shared" ref="N79:N80" si="44">CONCATENATE(L79,J79)</f>
        <v>FUERTEMEDIA</v>
      </c>
      <c r="O79" s="111" t="str">
        <f t="shared" si="23"/>
        <v>ZONA DE RIESGO INACEPTABLE</v>
      </c>
    </row>
    <row r="80" spans="1:18" ht="63.75" x14ac:dyDescent="0.25">
      <c r="A80" s="173"/>
      <c r="B80" s="174"/>
      <c r="C80" s="163" t="s">
        <v>210</v>
      </c>
      <c r="D80" s="319" t="s">
        <v>427</v>
      </c>
      <c r="E80" s="165" t="s">
        <v>48</v>
      </c>
      <c r="F80" s="157" t="s">
        <v>665</v>
      </c>
      <c r="G80" s="165" t="s">
        <v>430</v>
      </c>
      <c r="H80" s="165" t="s">
        <v>670</v>
      </c>
      <c r="I80" s="326">
        <v>2</v>
      </c>
      <c r="J80" s="107" t="str">
        <f t="shared" si="42"/>
        <v>MEDIA</v>
      </c>
      <c r="K80" s="326">
        <v>10</v>
      </c>
      <c r="L80" s="107" t="str">
        <f t="shared" si="43"/>
        <v>MODERADO</v>
      </c>
      <c r="M80" s="107">
        <f t="shared" ref="M80" si="45">I80*K80</f>
        <v>20</v>
      </c>
      <c r="N80" s="107" t="str">
        <f t="shared" si="44"/>
        <v>MODERADOMEDIA</v>
      </c>
      <c r="O80" s="111" t="str">
        <f t="shared" si="23"/>
        <v>ZONA DE RIESGO IMPORTANTE</v>
      </c>
    </row>
    <row r="81" spans="1:15" ht="38.25" x14ac:dyDescent="0.25">
      <c r="A81" s="173"/>
      <c r="B81" s="174"/>
      <c r="C81" s="163" t="s">
        <v>211</v>
      </c>
      <c r="D81" s="319" t="s">
        <v>428</v>
      </c>
      <c r="E81" s="165" t="s">
        <v>48</v>
      </c>
      <c r="F81" s="157" t="s">
        <v>525</v>
      </c>
      <c r="G81" s="165" t="s">
        <v>349</v>
      </c>
      <c r="H81" s="165" t="s">
        <v>431</v>
      </c>
      <c r="I81" s="326">
        <v>2</v>
      </c>
      <c r="J81" s="107" t="str">
        <f t="shared" ref="J81:J82" si="46">IF(I81=1,"BAJA",IF(I81=2,"MEDIA",IF(I81=3,"ALTA","")))</f>
        <v>MEDIA</v>
      </c>
      <c r="K81" s="326">
        <v>20</v>
      </c>
      <c r="L81" s="107" t="str">
        <f t="shared" ref="L81:L83" si="47">IF(K81=5,"LEVE",IF(K81=10,"MODERADO",IF(K81=20,"FUERTE","")))</f>
        <v>FUERTE</v>
      </c>
      <c r="M81" s="107">
        <f>I81*K81</f>
        <v>40</v>
      </c>
      <c r="N81" s="107" t="str">
        <f t="shared" ref="N81:N83" si="48">CONCATENATE(L81,J81)</f>
        <v>FUERTEMEDIA</v>
      </c>
      <c r="O81" s="112" t="str">
        <f t="shared" si="23"/>
        <v>ZONA DE RIESGO INACEPTABLE</v>
      </c>
    </row>
    <row r="82" spans="1:15" ht="38.25" x14ac:dyDescent="0.25">
      <c r="A82" s="173"/>
      <c r="B82" s="174"/>
      <c r="C82" s="163" t="s">
        <v>212</v>
      </c>
      <c r="D82" s="319" t="s">
        <v>429</v>
      </c>
      <c r="E82" s="165" t="s">
        <v>47</v>
      </c>
      <c r="F82" s="318" t="s">
        <v>525</v>
      </c>
      <c r="G82" s="165" t="s">
        <v>255</v>
      </c>
      <c r="H82" s="165" t="s">
        <v>330</v>
      </c>
      <c r="I82" s="326">
        <v>2</v>
      </c>
      <c r="J82" s="107" t="str">
        <f t="shared" si="46"/>
        <v>MEDIA</v>
      </c>
      <c r="K82" s="326">
        <v>10</v>
      </c>
      <c r="L82" s="107" t="str">
        <f t="shared" si="47"/>
        <v>MODERADO</v>
      </c>
      <c r="M82" s="107">
        <f>I82*K82</f>
        <v>20</v>
      </c>
      <c r="N82" s="107" t="str">
        <f t="shared" si="48"/>
        <v>MODERADOMEDIA</v>
      </c>
      <c r="O82" s="112" t="str">
        <f t="shared" si="23"/>
        <v>ZONA DE RIESGO IMPORTANTE</v>
      </c>
    </row>
    <row r="83" spans="1:15" ht="63.75" x14ac:dyDescent="0.25">
      <c r="A83" s="173"/>
      <c r="B83" s="174"/>
      <c r="C83" s="163" t="s">
        <v>213</v>
      </c>
      <c r="D83" s="319" t="s">
        <v>441</v>
      </c>
      <c r="E83" s="157" t="s">
        <v>47</v>
      </c>
      <c r="F83" s="165" t="s">
        <v>666</v>
      </c>
      <c r="G83" s="165" t="s">
        <v>445</v>
      </c>
      <c r="H83" s="165" t="s">
        <v>446</v>
      </c>
      <c r="I83" s="326">
        <v>2</v>
      </c>
      <c r="J83" s="107" t="str">
        <f t="shared" ref="J83:J88" si="49">IF(I83=1,"BAJA",IF(I83=2,"MEDIA",IF(I83=3,"ALTA","")))</f>
        <v>MEDIA</v>
      </c>
      <c r="K83" s="326">
        <v>10</v>
      </c>
      <c r="L83" s="107" t="str">
        <f t="shared" si="47"/>
        <v>MODERADO</v>
      </c>
      <c r="M83" s="107">
        <f>I83*K83</f>
        <v>20</v>
      </c>
      <c r="N83" s="107" t="str">
        <f t="shared" si="48"/>
        <v>MODERADOMEDIA</v>
      </c>
      <c r="O83" s="112" t="str">
        <f t="shared" si="23"/>
        <v>ZONA DE RIESGO IMPORTANTE</v>
      </c>
    </row>
    <row r="84" spans="1:15" ht="76.5" x14ac:dyDescent="0.25">
      <c r="A84" s="173"/>
      <c r="B84" s="174"/>
      <c r="C84" s="163" t="s">
        <v>214</v>
      </c>
      <c r="D84" s="319" t="s">
        <v>442</v>
      </c>
      <c r="E84" s="157" t="s">
        <v>47</v>
      </c>
      <c r="F84" s="165" t="s">
        <v>525</v>
      </c>
      <c r="G84" s="165" t="s">
        <v>255</v>
      </c>
      <c r="H84" s="165" t="s">
        <v>330</v>
      </c>
      <c r="I84" s="326">
        <v>1</v>
      </c>
      <c r="J84" s="107" t="str">
        <f t="shared" si="49"/>
        <v>BAJA</v>
      </c>
      <c r="K84" s="326">
        <v>5</v>
      </c>
      <c r="L84" s="107" t="str">
        <f t="shared" ref="L84:L87" si="50">IF(K84=5,"LEVE",IF(K84=10,"MODERADO",IF(K84=20,"FUERTE","")))</f>
        <v>LEVE</v>
      </c>
      <c r="M84" s="107">
        <f>I84*K84</f>
        <v>5</v>
      </c>
      <c r="N84" s="107" t="str">
        <f>CONCATENATE(L84,J84)</f>
        <v>LEVEBAJA</v>
      </c>
      <c r="O84" s="111" t="str">
        <f t="shared" si="23"/>
        <v>ZONA DE RIESGO ACEPTABLE</v>
      </c>
    </row>
    <row r="85" spans="1:15" ht="63.75" x14ac:dyDescent="0.25">
      <c r="A85" s="173"/>
      <c r="B85" s="174"/>
      <c r="C85" s="163" t="s">
        <v>215</v>
      </c>
      <c r="D85" s="319" t="s">
        <v>443</v>
      </c>
      <c r="E85" s="157" t="s">
        <v>47</v>
      </c>
      <c r="F85" s="165" t="s">
        <v>525</v>
      </c>
      <c r="G85" s="165" t="s">
        <v>255</v>
      </c>
      <c r="H85" s="165" t="s">
        <v>330</v>
      </c>
      <c r="I85" s="326">
        <v>3</v>
      </c>
      <c r="J85" s="107" t="str">
        <f t="shared" si="49"/>
        <v>ALTA</v>
      </c>
      <c r="K85" s="326">
        <v>20</v>
      </c>
      <c r="L85" s="107" t="str">
        <f t="shared" si="50"/>
        <v>FUERTE</v>
      </c>
      <c r="M85" s="107">
        <f t="shared" ref="M85:M87" si="51">I85*K85</f>
        <v>60</v>
      </c>
      <c r="N85" s="107" t="str">
        <f t="shared" ref="N85:N87" si="52">CONCATENATE(L85,J85)</f>
        <v>FUERTEALTA</v>
      </c>
      <c r="O85" s="111" t="str">
        <f t="shared" si="23"/>
        <v>ZONA DE RIESGO INACEPTABLE</v>
      </c>
    </row>
    <row r="86" spans="1:15" ht="38.25" x14ac:dyDescent="0.25">
      <c r="A86" s="173"/>
      <c r="B86" s="174"/>
      <c r="C86" s="163" t="s">
        <v>216</v>
      </c>
      <c r="D86" s="319" t="s">
        <v>444</v>
      </c>
      <c r="E86" s="157" t="s">
        <v>47</v>
      </c>
      <c r="F86" s="165" t="s">
        <v>663</v>
      </c>
      <c r="G86" s="165" t="s">
        <v>255</v>
      </c>
      <c r="H86" s="165" t="s">
        <v>330</v>
      </c>
      <c r="I86" s="326">
        <v>1</v>
      </c>
      <c r="J86" s="107" t="str">
        <f t="shared" si="49"/>
        <v>BAJA</v>
      </c>
      <c r="K86" s="326">
        <v>5</v>
      </c>
      <c r="L86" s="107" t="str">
        <f t="shared" si="50"/>
        <v>LEVE</v>
      </c>
      <c r="M86" s="107">
        <f t="shared" si="51"/>
        <v>5</v>
      </c>
      <c r="N86" s="107" t="str">
        <f t="shared" si="52"/>
        <v>LEVEBAJA</v>
      </c>
      <c r="O86" s="111" t="str">
        <f t="shared" ref="O86:O106" si="53">(VLOOKUP(M86,$H$202:$I$209,2,0))</f>
        <v>ZONA DE RIESGO ACEPTABLE</v>
      </c>
    </row>
    <row r="87" spans="1:15" ht="38.25" x14ac:dyDescent="0.25">
      <c r="A87" s="173"/>
      <c r="B87" s="174"/>
      <c r="C87" s="163" t="s">
        <v>217</v>
      </c>
      <c r="D87" s="319" t="s">
        <v>460</v>
      </c>
      <c r="E87" s="311" t="s">
        <v>47</v>
      </c>
      <c r="F87" s="165" t="s">
        <v>667</v>
      </c>
      <c r="G87" s="165" t="s">
        <v>349</v>
      </c>
      <c r="H87" s="165" t="s">
        <v>671</v>
      </c>
      <c r="I87" s="326">
        <v>3</v>
      </c>
      <c r="J87" s="107" t="str">
        <f t="shared" si="49"/>
        <v>ALTA</v>
      </c>
      <c r="K87" s="326">
        <v>20</v>
      </c>
      <c r="L87" s="107" t="str">
        <f t="shared" si="50"/>
        <v>FUERTE</v>
      </c>
      <c r="M87" s="107">
        <f t="shared" si="51"/>
        <v>60</v>
      </c>
      <c r="N87" s="107" t="str">
        <f t="shared" si="52"/>
        <v>FUERTEALTA</v>
      </c>
      <c r="O87" s="121" t="str">
        <f t="shared" si="53"/>
        <v>ZONA DE RIESGO INACEPTABLE</v>
      </c>
    </row>
    <row r="88" spans="1:15" ht="38.25" x14ac:dyDescent="0.25">
      <c r="A88" s="173"/>
      <c r="B88" s="174"/>
      <c r="C88" s="163" t="s">
        <v>218</v>
      </c>
      <c r="D88" s="319" t="s">
        <v>461</v>
      </c>
      <c r="E88" s="311" t="s">
        <v>47</v>
      </c>
      <c r="F88" s="165" t="s">
        <v>525</v>
      </c>
      <c r="G88" s="165" t="s">
        <v>463</v>
      </c>
      <c r="H88" s="165" t="s">
        <v>330</v>
      </c>
      <c r="I88" s="326">
        <v>1</v>
      </c>
      <c r="J88" s="107" t="str">
        <f t="shared" si="49"/>
        <v>BAJA</v>
      </c>
      <c r="K88" s="326">
        <v>10</v>
      </c>
      <c r="L88" s="107" t="str">
        <f t="shared" ref="L88:L91" si="54">IF(K88=5,"LEVE",IF(K88=10,"MODERADO",IF(K88=20,"FUERTE","")))</f>
        <v>MODERADO</v>
      </c>
      <c r="M88" s="107">
        <f>I88*K88</f>
        <v>10</v>
      </c>
      <c r="N88" s="107" t="str">
        <f>CONCATENATE(L88,J88)</f>
        <v>MODERADOBAJA</v>
      </c>
      <c r="O88" s="111" t="str">
        <f t="shared" si="53"/>
        <v>ZONA DE RIESGO MODERADO</v>
      </c>
    </row>
    <row r="89" spans="1:15" ht="38.25" x14ac:dyDescent="0.25">
      <c r="A89" s="173"/>
      <c r="B89" s="174"/>
      <c r="C89" s="163" t="s">
        <v>219</v>
      </c>
      <c r="D89" s="325" t="s">
        <v>462</v>
      </c>
      <c r="E89" s="157" t="s">
        <v>48</v>
      </c>
      <c r="F89" s="165" t="s">
        <v>663</v>
      </c>
      <c r="G89" s="165" t="s">
        <v>349</v>
      </c>
      <c r="H89" s="165" t="s">
        <v>333</v>
      </c>
      <c r="I89" s="326">
        <v>1</v>
      </c>
      <c r="J89" s="107" t="str">
        <f t="shared" ref="J89:J91" si="55">IF(I89=1,"BAJA",IF(I89=2,"MEDIA",IF(I89=3,"ALTA","")))</f>
        <v>BAJA</v>
      </c>
      <c r="K89" s="326">
        <v>10</v>
      </c>
      <c r="L89" s="107" t="str">
        <f t="shared" si="54"/>
        <v>MODERADO</v>
      </c>
      <c r="M89" s="107">
        <f t="shared" ref="M89:M91" si="56">I89*K89</f>
        <v>10</v>
      </c>
      <c r="N89" s="107" t="str">
        <f t="shared" ref="N89:N91" si="57">CONCATENATE(L89,J89)</f>
        <v>MODERADOBAJA</v>
      </c>
      <c r="O89" s="111" t="str">
        <f t="shared" si="53"/>
        <v>ZONA DE RIESGO MODERADO</v>
      </c>
    </row>
    <row r="90" spans="1:15" ht="63.75" x14ac:dyDescent="0.25">
      <c r="A90" s="173"/>
      <c r="B90" s="174"/>
      <c r="C90" s="163" t="s">
        <v>220</v>
      </c>
      <c r="D90" s="319" t="s">
        <v>473</v>
      </c>
      <c r="E90" s="157" t="s">
        <v>47</v>
      </c>
      <c r="F90" s="165" t="s">
        <v>525</v>
      </c>
      <c r="G90" s="165" t="s">
        <v>255</v>
      </c>
      <c r="H90" s="165" t="s">
        <v>670</v>
      </c>
      <c r="I90" s="326">
        <v>2</v>
      </c>
      <c r="J90" s="107" t="str">
        <f t="shared" si="55"/>
        <v>MEDIA</v>
      </c>
      <c r="K90" s="326">
        <v>10</v>
      </c>
      <c r="L90" s="107" t="str">
        <f t="shared" si="54"/>
        <v>MODERADO</v>
      </c>
      <c r="M90" s="107">
        <f t="shared" si="56"/>
        <v>20</v>
      </c>
      <c r="N90" s="107" t="str">
        <f t="shared" si="57"/>
        <v>MODERADOMEDIA</v>
      </c>
      <c r="O90" s="111" t="str">
        <f t="shared" si="53"/>
        <v>ZONA DE RIESGO IMPORTANTE</v>
      </c>
    </row>
    <row r="91" spans="1:15" ht="51" x14ac:dyDescent="0.25">
      <c r="A91" s="173"/>
      <c r="B91" s="174"/>
      <c r="C91" s="163" t="s">
        <v>221</v>
      </c>
      <c r="D91" s="319" t="s">
        <v>474</v>
      </c>
      <c r="E91" s="165" t="s">
        <v>47</v>
      </c>
      <c r="F91" s="165" t="s">
        <v>525</v>
      </c>
      <c r="G91" s="165" t="s">
        <v>480</v>
      </c>
      <c r="H91" s="165" t="s">
        <v>330</v>
      </c>
      <c r="I91" s="326">
        <v>2</v>
      </c>
      <c r="J91" s="107" t="str">
        <f t="shared" si="55"/>
        <v>MEDIA</v>
      </c>
      <c r="K91" s="326">
        <v>10</v>
      </c>
      <c r="L91" s="107" t="str">
        <f t="shared" si="54"/>
        <v>MODERADO</v>
      </c>
      <c r="M91" s="107">
        <f t="shared" si="56"/>
        <v>20</v>
      </c>
      <c r="N91" s="107" t="str">
        <f t="shared" si="57"/>
        <v>MODERADOMEDIA</v>
      </c>
      <c r="O91" s="111" t="str">
        <f t="shared" si="53"/>
        <v>ZONA DE RIESGO IMPORTANTE</v>
      </c>
    </row>
    <row r="92" spans="1:15" ht="89.25" x14ac:dyDescent="0.25">
      <c r="A92" s="173"/>
      <c r="B92" s="174"/>
      <c r="C92" s="163" t="s">
        <v>222</v>
      </c>
      <c r="D92" s="319" t="s">
        <v>475</v>
      </c>
      <c r="E92" s="165" t="s">
        <v>47</v>
      </c>
      <c r="F92" s="165" t="s">
        <v>525</v>
      </c>
      <c r="G92" s="165" t="s">
        <v>255</v>
      </c>
      <c r="H92" s="165" t="s">
        <v>330</v>
      </c>
      <c r="I92" s="326">
        <v>2</v>
      </c>
      <c r="J92" s="107" t="str">
        <f>IF(I92=1,"BAJA",IF(I92=2,"MEDIA",IF(I92=3,"ALTA","")))</f>
        <v>MEDIA</v>
      </c>
      <c r="K92" s="326">
        <v>10</v>
      </c>
      <c r="L92" s="107" t="str">
        <f t="shared" ref="L92:L96" si="58">IF(K92=5,"LEVE",IF(K92=10,"MODERADO",IF(K92=20,"FUERTE","")))</f>
        <v>MODERADO</v>
      </c>
      <c r="M92" s="107">
        <f>I92*K92</f>
        <v>20</v>
      </c>
      <c r="N92" s="107" t="str">
        <f>CONCATENATE(L92,J92)</f>
        <v>MODERADOMEDIA</v>
      </c>
      <c r="O92" s="111" t="str">
        <f t="shared" si="53"/>
        <v>ZONA DE RIESGO IMPORTANTE</v>
      </c>
    </row>
    <row r="93" spans="1:15" ht="38.25" x14ac:dyDescent="0.25">
      <c r="A93" s="173"/>
      <c r="B93" s="174"/>
      <c r="C93" s="163" t="s">
        <v>223</v>
      </c>
      <c r="D93" s="319" t="s">
        <v>476</v>
      </c>
      <c r="E93" s="165" t="s">
        <v>47</v>
      </c>
      <c r="F93" s="165" t="s">
        <v>525</v>
      </c>
      <c r="G93" s="165" t="s">
        <v>480</v>
      </c>
      <c r="H93" s="165" t="s">
        <v>330</v>
      </c>
      <c r="I93" s="326">
        <v>1</v>
      </c>
      <c r="J93" s="107" t="str">
        <f>IF(I93=1,"BAJA",IF(I93=2,"MEDIA",IF(I93=3,"ALTA","")))</f>
        <v>BAJA</v>
      </c>
      <c r="K93" s="326">
        <v>10</v>
      </c>
      <c r="L93" s="107" t="str">
        <f t="shared" si="58"/>
        <v>MODERADO</v>
      </c>
      <c r="M93" s="107">
        <f t="shared" ref="M93:M96" si="59">I93*K93</f>
        <v>10</v>
      </c>
      <c r="N93" s="107" t="str">
        <f t="shared" ref="N93:N96" si="60">CONCATENATE(L93,J93)</f>
        <v>MODERADOBAJA</v>
      </c>
      <c r="O93" s="111" t="str">
        <f t="shared" si="53"/>
        <v>ZONA DE RIESGO MODERADO</v>
      </c>
    </row>
    <row r="94" spans="1:15" ht="51" x14ac:dyDescent="0.25">
      <c r="A94" s="173"/>
      <c r="B94" s="174"/>
      <c r="C94" s="163" t="s">
        <v>224</v>
      </c>
      <c r="D94" s="319" t="s">
        <v>477</v>
      </c>
      <c r="E94" s="165" t="s">
        <v>47</v>
      </c>
      <c r="F94" s="165" t="s">
        <v>525</v>
      </c>
      <c r="G94" s="165" t="s">
        <v>255</v>
      </c>
      <c r="H94" s="165" t="s">
        <v>431</v>
      </c>
      <c r="I94" s="326">
        <v>1</v>
      </c>
      <c r="J94" s="107" t="str">
        <f t="shared" ref="J94:J96" si="61">IF(I94=1,"BAJA",IF(I94=2,"MEDIA",IF(I94=3,"ALTA","")))</f>
        <v>BAJA</v>
      </c>
      <c r="K94" s="326">
        <v>5</v>
      </c>
      <c r="L94" s="107" t="str">
        <f t="shared" si="58"/>
        <v>LEVE</v>
      </c>
      <c r="M94" s="107">
        <f>I94*K94</f>
        <v>5</v>
      </c>
      <c r="N94" s="107" t="str">
        <f t="shared" si="60"/>
        <v>LEVEBAJA</v>
      </c>
      <c r="O94" s="111" t="str">
        <f t="shared" si="53"/>
        <v>ZONA DE RIESGO ACEPTABLE</v>
      </c>
    </row>
    <row r="95" spans="1:15" ht="51" x14ac:dyDescent="0.25">
      <c r="A95" s="173"/>
      <c r="B95" s="174"/>
      <c r="C95" s="163" t="s">
        <v>225</v>
      </c>
      <c r="D95" s="320" t="s">
        <v>478</v>
      </c>
      <c r="E95" s="165" t="s">
        <v>47</v>
      </c>
      <c r="F95" s="165" t="s">
        <v>525</v>
      </c>
      <c r="G95" s="165" t="s">
        <v>480</v>
      </c>
      <c r="H95" s="165" t="s">
        <v>431</v>
      </c>
      <c r="I95" s="326">
        <v>2</v>
      </c>
      <c r="J95" s="107" t="str">
        <f t="shared" si="61"/>
        <v>MEDIA</v>
      </c>
      <c r="K95" s="326">
        <v>10</v>
      </c>
      <c r="L95" s="107" t="str">
        <f t="shared" si="58"/>
        <v>MODERADO</v>
      </c>
      <c r="M95" s="107">
        <f t="shared" si="59"/>
        <v>20</v>
      </c>
      <c r="N95" s="107" t="str">
        <f t="shared" si="60"/>
        <v>MODERADOMEDIA</v>
      </c>
      <c r="O95" s="111" t="str">
        <f t="shared" si="53"/>
        <v>ZONA DE RIESGO IMPORTANTE</v>
      </c>
    </row>
    <row r="96" spans="1:15" ht="51" x14ac:dyDescent="0.25">
      <c r="A96" s="173"/>
      <c r="B96" s="174"/>
      <c r="C96" s="163" t="s">
        <v>226</v>
      </c>
      <c r="D96" s="319" t="s">
        <v>479</v>
      </c>
      <c r="E96" s="165" t="s">
        <v>47</v>
      </c>
      <c r="F96" s="165" t="s">
        <v>525</v>
      </c>
      <c r="G96" s="165" t="s">
        <v>480</v>
      </c>
      <c r="H96" s="165" t="s">
        <v>431</v>
      </c>
      <c r="I96" s="326">
        <v>1</v>
      </c>
      <c r="J96" s="107" t="str">
        <f t="shared" si="61"/>
        <v>BAJA</v>
      </c>
      <c r="K96" s="326">
        <v>5</v>
      </c>
      <c r="L96" s="107" t="str">
        <f t="shared" si="58"/>
        <v>LEVE</v>
      </c>
      <c r="M96" s="107">
        <f t="shared" si="59"/>
        <v>5</v>
      </c>
      <c r="N96" s="107" t="str">
        <f t="shared" si="60"/>
        <v>LEVEBAJA</v>
      </c>
      <c r="O96" s="111" t="str">
        <f t="shared" si="53"/>
        <v>ZONA DE RIESGO ACEPTABLE</v>
      </c>
    </row>
    <row r="97" spans="1:15" ht="25.5" x14ac:dyDescent="0.25">
      <c r="A97" s="173"/>
      <c r="B97" s="174"/>
      <c r="C97" s="163" t="s">
        <v>227</v>
      </c>
      <c r="D97" s="319" t="s">
        <v>498</v>
      </c>
      <c r="E97" s="165" t="s">
        <v>47</v>
      </c>
      <c r="F97" s="165" t="s">
        <v>525</v>
      </c>
      <c r="G97" s="165" t="s">
        <v>255</v>
      </c>
      <c r="H97" s="165" t="s">
        <v>670</v>
      </c>
      <c r="I97" s="326">
        <v>1</v>
      </c>
      <c r="J97" s="107" t="str">
        <f>IF(I97=1,"BAJA",IF(I97=2,"MEDIA",IF(I97=3,"ALTA","")))</f>
        <v>BAJA</v>
      </c>
      <c r="K97" s="326">
        <v>5</v>
      </c>
      <c r="L97" s="107" t="str">
        <f t="shared" ref="L97:L106" si="62">IF(K97=5,"LEVE",IF(K97=10,"MODERADO",IF(K97=20,"FUERTE","")))</f>
        <v>LEVE</v>
      </c>
      <c r="M97" s="107">
        <f>I97*K97</f>
        <v>5</v>
      </c>
      <c r="N97" s="107" t="str">
        <f>CONCATENATE(L97,J97)</f>
        <v>LEVEBAJA</v>
      </c>
      <c r="O97" s="111" t="str">
        <f t="shared" si="53"/>
        <v>ZONA DE RIESGO ACEPTABLE</v>
      </c>
    </row>
    <row r="98" spans="1:15" ht="25.5" x14ac:dyDescent="0.25">
      <c r="A98" s="173"/>
      <c r="B98" s="174"/>
      <c r="C98" s="163" t="s">
        <v>240</v>
      </c>
      <c r="D98" s="319" t="s">
        <v>499</v>
      </c>
      <c r="E98" s="165" t="s">
        <v>47</v>
      </c>
      <c r="F98" s="157" t="s">
        <v>663</v>
      </c>
      <c r="G98" s="165" t="s">
        <v>501</v>
      </c>
      <c r="H98" s="165" t="s">
        <v>330</v>
      </c>
      <c r="I98" s="326">
        <v>3</v>
      </c>
      <c r="J98" s="107" t="str">
        <f t="shared" ref="J98:J106" si="63">IF(I98=1,"BAJA",IF(I98=2,"MEDIA",IF(I98=3,"ALTA","")))</f>
        <v>ALTA</v>
      </c>
      <c r="K98" s="326">
        <v>10</v>
      </c>
      <c r="L98" s="107" t="str">
        <f t="shared" si="62"/>
        <v>MODERADO</v>
      </c>
      <c r="M98" s="107">
        <f t="shared" ref="M98:M106" si="64">I98*K98</f>
        <v>30</v>
      </c>
      <c r="N98" s="107" t="str">
        <f t="shared" ref="N98:N106" si="65">CONCATENATE(L98,J98)</f>
        <v>MODERADOALTA</v>
      </c>
      <c r="O98" s="111" t="str">
        <f t="shared" si="53"/>
        <v>ZONA DE RIESGO INACEPTABLE</v>
      </c>
    </row>
    <row r="99" spans="1:15" ht="51" x14ac:dyDescent="0.25">
      <c r="A99" s="173"/>
      <c r="B99" s="174"/>
      <c r="C99" s="163" t="s">
        <v>241</v>
      </c>
      <c r="D99" s="319" t="s">
        <v>500</v>
      </c>
      <c r="E99" s="165" t="s">
        <v>47</v>
      </c>
      <c r="F99" s="157" t="s">
        <v>663</v>
      </c>
      <c r="G99" s="165" t="s">
        <v>501</v>
      </c>
      <c r="H99" s="165" t="s">
        <v>502</v>
      </c>
      <c r="I99" s="326">
        <v>1</v>
      </c>
      <c r="J99" s="107" t="str">
        <f t="shared" si="63"/>
        <v>BAJA</v>
      </c>
      <c r="K99" s="326">
        <v>10</v>
      </c>
      <c r="L99" s="107" t="str">
        <f t="shared" si="62"/>
        <v>MODERADO</v>
      </c>
      <c r="M99" s="107">
        <f>I99*K99</f>
        <v>10</v>
      </c>
      <c r="N99" s="107" t="str">
        <f t="shared" si="65"/>
        <v>MODERADOBAJA</v>
      </c>
      <c r="O99" s="111" t="str">
        <f t="shared" si="53"/>
        <v>ZONA DE RIESGO MODERADO</v>
      </c>
    </row>
    <row r="100" spans="1:15" ht="76.5" x14ac:dyDescent="0.25">
      <c r="A100" s="173"/>
      <c r="B100" s="174"/>
      <c r="C100" s="163" t="s">
        <v>242</v>
      </c>
      <c r="D100" s="319" t="s">
        <v>510</v>
      </c>
      <c r="E100" s="158" t="s">
        <v>47</v>
      </c>
      <c r="F100" s="157" t="s">
        <v>525</v>
      </c>
      <c r="G100" s="165" t="s">
        <v>255</v>
      </c>
      <c r="H100" s="165" t="s">
        <v>669</v>
      </c>
      <c r="I100" s="326">
        <v>1</v>
      </c>
      <c r="J100" s="107" t="str">
        <f t="shared" si="63"/>
        <v>BAJA</v>
      </c>
      <c r="K100" s="326">
        <v>10</v>
      </c>
      <c r="L100" s="107" t="str">
        <f t="shared" si="62"/>
        <v>MODERADO</v>
      </c>
      <c r="M100" s="107">
        <f t="shared" si="64"/>
        <v>10</v>
      </c>
      <c r="N100" s="107" t="str">
        <f t="shared" si="65"/>
        <v>MODERADOBAJA</v>
      </c>
      <c r="O100" s="111" t="str">
        <f t="shared" si="53"/>
        <v>ZONA DE RIESGO MODERADO</v>
      </c>
    </row>
    <row r="101" spans="1:15" ht="63.75" x14ac:dyDescent="0.25">
      <c r="A101" s="173"/>
      <c r="B101" s="174"/>
      <c r="C101" s="163" t="s">
        <v>243</v>
      </c>
      <c r="D101" s="319" t="s">
        <v>511</v>
      </c>
      <c r="E101" s="158" t="s">
        <v>48</v>
      </c>
      <c r="F101" s="157" t="s">
        <v>525</v>
      </c>
      <c r="G101" s="165" t="s">
        <v>255</v>
      </c>
      <c r="H101" s="165" t="s">
        <v>512</v>
      </c>
      <c r="I101" s="326">
        <v>1</v>
      </c>
      <c r="J101" s="107" t="str">
        <f t="shared" si="63"/>
        <v>BAJA</v>
      </c>
      <c r="K101" s="326">
        <v>10</v>
      </c>
      <c r="L101" s="107" t="str">
        <f t="shared" si="62"/>
        <v>MODERADO</v>
      </c>
      <c r="M101" s="107">
        <f t="shared" si="64"/>
        <v>10</v>
      </c>
      <c r="N101" s="107" t="str">
        <f t="shared" si="65"/>
        <v>MODERADOBAJA</v>
      </c>
      <c r="O101" s="111" t="str">
        <f t="shared" si="53"/>
        <v>ZONA DE RIESGO MODERADO</v>
      </c>
    </row>
    <row r="102" spans="1:15" ht="51" x14ac:dyDescent="0.25">
      <c r="A102" s="173"/>
      <c r="B102" s="174"/>
      <c r="C102" s="163" t="s">
        <v>244</v>
      </c>
      <c r="D102" s="319" t="s">
        <v>518</v>
      </c>
      <c r="E102" s="165" t="s">
        <v>47</v>
      </c>
      <c r="F102" s="157" t="s">
        <v>525</v>
      </c>
      <c r="G102" s="165" t="s">
        <v>523</v>
      </c>
      <c r="H102" s="165" t="s">
        <v>524</v>
      </c>
      <c r="I102" s="326">
        <v>1</v>
      </c>
      <c r="J102" s="107" t="str">
        <f t="shared" si="63"/>
        <v>BAJA</v>
      </c>
      <c r="K102" s="326">
        <v>5</v>
      </c>
      <c r="L102" s="107" t="str">
        <f t="shared" si="62"/>
        <v>LEVE</v>
      </c>
      <c r="M102" s="107">
        <f t="shared" si="64"/>
        <v>5</v>
      </c>
      <c r="N102" s="107" t="str">
        <f t="shared" si="65"/>
        <v>LEVEBAJA</v>
      </c>
      <c r="O102" s="111" t="str">
        <f t="shared" si="53"/>
        <v>ZONA DE RIESGO ACEPTABLE</v>
      </c>
    </row>
    <row r="103" spans="1:15" ht="63.75" x14ac:dyDescent="0.25">
      <c r="A103" s="173"/>
      <c r="B103" s="174"/>
      <c r="C103" s="163" t="s">
        <v>245</v>
      </c>
      <c r="D103" s="319" t="s">
        <v>519</v>
      </c>
      <c r="E103" s="165" t="s">
        <v>47</v>
      </c>
      <c r="F103" s="165" t="s">
        <v>525</v>
      </c>
      <c r="G103" s="165" t="s">
        <v>526</v>
      </c>
      <c r="H103" s="165" t="s">
        <v>524</v>
      </c>
      <c r="I103" s="326">
        <v>1</v>
      </c>
      <c r="J103" s="107" t="str">
        <f t="shared" si="63"/>
        <v>BAJA</v>
      </c>
      <c r="K103" s="326">
        <v>10</v>
      </c>
      <c r="L103" s="107" t="str">
        <f t="shared" si="62"/>
        <v>MODERADO</v>
      </c>
      <c r="M103" s="107">
        <f t="shared" si="64"/>
        <v>10</v>
      </c>
      <c r="N103" s="107" t="str">
        <f t="shared" si="65"/>
        <v>MODERADOBAJA</v>
      </c>
      <c r="O103" s="111" t="str">
        <f t="shared" si="53"/>
        <v>ZONA DE RIESGO MODERADO</v>
      </c>
    </row>
    <row r="104" spans="1:15" ht="63.75" x14ac:dyDescent="0.25">
      <c r="A104" s="173"/>
      <c r="B104" s="174"/>
      <c r="C104" s="163" t="s">
        <v>246</v>
      </c>
      <c r="D104" s="319" t="s">
        <v>520</v>
      </c>
      <c r="E104" s="165" t="s">
        <v>47</v>
      </c>
      <c r="F104" s="165" t="s">
        <v>527</v>
      </c>
      <c r="G104" s="165" t="s">
        <v>528</v>
      </c>
      <c r="H104" s="165" t="s">
        <v>524</v>
      </c>
      <c r="I104" s="326">
        <v>2</v>
      </c>
      <c r="J104" s="107" t="str">
        <f t="shared" si="63"/>
        <v>MEDIA</v>
      </c>
      <c r="K104" s="326">
        <v>10</v>
      </c>
      <c r="L104" s="107" t="str">
        <f t="shared" si="62"/>
        <v>MODERADO</v>
      </c>
      <c r="M104" s="107">
        <f t="shared" si="64"/>
        <v>20</v>
      </c>
      <c r="N104" s="107" t="str">
        <f t="shared" si="65"/>
        <v>MODERADOMEDIA</v>
      </c>
      <c r="O104" s="111" t="str">
        <f t="shared" si="53"/>
        <v>ZONA DE RIESGO IMPORTANTE</v>
      </c>
    </row>
    <row r="105" spans="1:15" ht="76.5" x14ac:dyDescent="0.25">
      <c r="A105" s="173"/>
      <c r="B105" s="174"/>
      <c r="C105" s="163" t="s">
        <v>247</v>
      </c>
      <c r="D105" s="319" t="s">
        <v>521</v>
      </c>
      <c r="E105" s="165" t="s">
        <v>47</v>
      </c>
      <c r="F105" s="165" t="s">
        <v>529</v>
      </c>
      <c r="G105" s="165" t="s">
        <v>530</v>
      </c>
      <c r="H105" s="165" t="s">
        <v>524</v>
      </c>
      <c r="I105" s="326">
        <v>2</v>
      </c>
      <c r="J105" s="107" t="str">
        <f t="shared" si="63"/>
        <v>MEDIA</v>
      </c>
      <c r="K105" s="326">
        <v>10</v>
      </c>
      <c r="L105" s="107" t="str">
        <f t="shared" si="62"/>
        <v>MODERADO</v>
      </c>
      <c r="M105" s="107">
        <f t="shared" si="64"/>
        <v>20</v>
      </c>
      <c r="N105" s="107" t="str">
        <f t="shared" si="65"/>
        <v>MODERADOMEDIA</v>
      </c>
      <c r="O105" s="111" t="str">
        <f t="shared" si="53"/>
        <v>ZONA DE RIESGO IMPORTANTE</v>
      </c>
    </row>
    <row r="106" spans="1:15" ht="51" x14ac:dyDescent="0.25">
      <c r="A106" s="173"/>
      <c r="B106" s="174"/>
      <c r="C106" s="163" t="s">
        <v>248</v>
      </c>
      <c r="D106" s="319" t="s">
        <v>522</v>
      </c>
      <c r="E106" s="165" t="s">
        <v>47</v>
      </c>
      <c r="F106" s="165" t="s">
        <v>529</v>
      </c>
      <c r="G106" s="165" t="s">
        <v>530</v>
      </c>
      <c r="H106" s="165" t="s">
        <v>524</v>
      </c>
      <c r="I106" s="326">
        <v>2</v>
      </c>
      <c r="J106" s="107" t="str">
        <f t="shared" si="63"/>
        <v>MEDIA</v>
      </c>
      <c r="K106" s="326">
        <v>10</v>
      </c>
      <c r="L106" s="107" t="str">
        <f t="shared" si="62"/>
        <v>MODERADO</v>
      </c>
      <c r="M106" s="107">
        <f t="shared" si="64"/>
        <v>20</v>
      </c>
      <c r="N106" s="107" t="str">
        <f t="shared" si="65"/>
        <v>MODERADOMEDIA</v>
      </c>
      <c r="O106" s="111" t="str">
        <f t="shared" si="53"/>
        <v>ZONA DE RIESGO IMPORTANTE</v>
      </c>
    </row>
    <row r="107" spans="1:15" s="27" customFormat="1" ht="15" x14ac:dyDescent="0.25">
      <c r="A107" s="101" t="s">
        <v>0</v>
      </c>
      <c r="B107" s="169" t="s">
        <v>675</v>
      </c>
      <c r="C107" s="170"/>
      <c r="D107" s="170"/>
      <c r="E107" s="170"/>
      <c r="F107" s="170"/>
      <c r="G107" s="171"/>
      <c r="H107" s="110" t="s">
        <v>3</v>
      </c>
      <c r="I107" s="166">
        <v>42340</v>
      </c>
      <c r="J107" s="167"/>
      <c r="K107" s="167"/>
      <c r="L107" s="167"/>
      <c r="M107" s="167"/>
      <c r="N107" s="167"/>
      <c r="O107" s="167"/>
    </row>
    <row r="108" spans="1:15" ht="15" x14ac:dyDescent="0.25">
      <c r="A108" s="101" t="s">
        <v>1</v>
      </c>
      <c r="B108" s="169" t="s">
        <v>675</v>
      </c>
      <c r="C108" s="170"/>
      <c r="D108" s="170"/>
      <c r="E108" s="170"/>
      <c r="F108" s="170"/>
      <c r="G108" s="171"/>
      <c r="H108" s="110" t="s">
        <v>3</v>
      </c>
      <c r="I108" s="166">
        <v>42340</v>
      </c>
      <c r="J108" s="167"/>
      <c r="K108" s="167"/>
      <c r="L108" s="167"/>
      <c r="M108" s="167"/>
      <c r="N108" s="167"/>
      <c r="O108" s="167"/>
    </row>
    <row r="109" spans="1:15" ht="15" x14ac:dyDescent="0.25">
      <c r="A109" s="101" t="s">
        <v>2</v>
      </c>
      <c r="B109" s="169" t="s">
        <v>676</v>
      </c>
      <c r="C109" s="170"/>
      <c r="D109" s="170"/>
      <c r="E109" s="170"/>
      <c r="F109" s="170"/>
      <c r="G109" s="171"/>
      <c r="H109" s="110" t="s">
        <v>3</v>
      </c>
      <c r="I109" s="166">
        <v>42340</v>
      </c>
      <c r="J109" s="167"/>
      <c r="K109" s="167"/>
      <c r="L109" s="167"/>
      <c r="M109" s="167"/>
      <c r="N109" s="167"/>
      <c r="O109" s="167"/>
    </row>
    <row r="202" spans="1:16" ht="51" hidden="1" x14ac:dyDescent="0.25">
      <c r="A202" s="72"/>
      <c r="B202" s="73"/>
      <c r="C202" s="73"/>
      <c r="D202" s="73"/>
      <c r="E202" s="73"/>
      <c r="F202" s="73">
        <v>1</v>
      </c>
      <c r="G202" s="73">
        <v>5</v>
      </c>
      <c r="H202" s="73">
        <v>5</v>
      </c>
      <c r="I202" s="74" t="s">
        <v>4</v>
      </c>
      <c r="J202" s="75">
        <v>1</v>
      </c>
      <c r="K202" s="75">
        <v>5</v>
      </c>
      <c r="L202" s="75" t="s">
        <v>8</v>
      </c>
      <c r="M202" s="73"/>
      <c r="N202" s="73"/>
      <c r="O202" s="75"/>
      <c r="P202" s="76" t="s">
        <v>102</v>
      </c>
    </row>
    <row r="203" spans="1:16" ht="51" hidden="1" x14ac:dyDescent="0.25">
      <c r="A203" s="77"/>
      <c r="B203" s="78"/>
      <c r="C203" s="78"/>
      <c r="D203" s="78"/>
      <c r="E203" s="78"/>
      <c r="F203" s="78">
        <v>2</v>
      </c>
      <c r="G203" s="78">
        <v>10</v>
      </c>
      <c r="H203" s="78">
        <v>10</v>
      </c>
      <c r="I203" s="79" t="s">
        <v>5</v>
      </c>
      <c r="J203" s="80">
        <v>1</v>
      </c>
      <c r="K203" s="80">
        <v>10</v>
      </c>
      <c r="L203" s="80" t="s">
        <v>10</v>
      </c>
      <c r="M203" s="78"/>
      <c r="N203" s="78"/>
      <c r="O203" s="80"/>
      <c r="P203" s="81" t="s">
        <v>47</v>
      </c>
    </row>
    <row r="204" spans="1:16" ht="51" hidden="1" x14ac:dyDescent="0.25">
      <c r="A204" s="77"/>
      <c r="B204" s="78"/>
      <c r="C204" s="78"/>
      <c r="D204" s="78"/>
      <c r="E204" s="78"/>
      <c r="F204" s="78">
        <v>3</v>
      </c>
      <c r="G204" s="78">
        <v>20</v>
      </c>
      <c r="H204" s="78">
        <v>15</v>
      </c>
      <c r="I204" s="79" t="s">
        <v>6</v>
      </c>
      <c r="J204" s="80">
        <v>1</v>
      </c>
      <c r="K204" s="80">
        <v>20</v>
      </c>
      <c r="L204" s="80" t="s">
        <v>10</v>
      </c>
      <c r="M204" s="78"/>
      <c r="N204" s="78"/>
      <c r="O204" s="80"/>
      <c r="P204" s="81" t="s">
        <v>48</v>
      </c>
    </row>
    <row r="205" spans="1:16" ht="51" hidden="1" x14ac:dyDescent="0.25">
      <c r="A205" s="77"/>
      <c r="B205" s="78"/>
      <c r="C205" s="78"/>
      <c r="D205" s="78"/>
      <c r="E205" s="78"/>
      <c r="F205" s="78"/>
      <c r="G205" s="78"/>
      <c r="H205" s="78">
        <v>20</v>
      </c>
      <c r="I205" s="79" t="s">
        <v>6</v>
      </c>
      <c r="J205" s="80">
        <v>2</v>
      </c>
      <c r="K205" s="80">
        <v>5</v>
      </c>
      <c r="L205" s="80" t="s">
        <v>11</v>
      </c>
      <c r="M205" s="78"/>
      <c r="N205" s="78"/>
      <c r="O205" s="80"/>
      <c r="P205" s="81" t="s">
        <v>49</v>
      </c>
    </row>
    <row r="206" spans="1:16" ht="51" hidden="1" x14ac:dyDescent="0.25">
      <c r="A206" s="77"/>
      <c r="B206" s="78"/>
      <c r="C206" s="78"/>
      <c r="D206" s="78"/>
      <c r="E206" s="78"/>
      <c r="F206" s="78"/>
      <c r="G206" s="78"/>
      <c r="H206" s="78">
        <v>30</v>
      </c>
      <c r="I206" s="79" t="s">
        <v>7</v>
      </c>
      <c r="J206" s="80">
        <v>2</v>
      </c>
      <c r="K206" s="80">
        <v>10</v>
      </c>
      <c r="L206" s="80" t="s">
        <v>12</v>
      </c>
      <c r="M206" s="78"/>
      <c r="N206" s="78"/>
      <c r="O206" s="80"/>
      <c r="P206" s="81" t="s">
        <v>103</v>
      </c>
    </row>
    <row r="207" spans="1:16" ht="51" hidden="1" x14ac:dyDescent="0.25">
      <c r="A207" s="77"/>
      <c r="B207" s="78"/>
      <c r="C207" s="78"/>
      <c r="D207" s="78"/>
      <c r="E207" s="78"/>
      <c r="F207" s="78"/>
      <c r="G207" s="78"/>
      <c r="H207" s="78">
        <v>40</v>
      </c>
      <c r="I207" s="79" t="s">
        <v>7</v>
      </c>
      <c r="J207" s="80">
        <v>2</v>
      </c>
      <c r="K207" s="80">
        <v>20</v>
      </c>
      <c r="L207" s="80" t="s">
        <v>12</v>
      </c>
      <c r="M207" s="78"/>
      <c r="N207" s="78"/>
      <c r="O207" s="80"/>
      <c r="P207" s="81"/>
    </row>
    <row r="208" spans="1:16" ht="51" hidden="1" x14ac:dyDescent="0.25">
      <c r="A208" s="77"/>
      <c r="B208" s="78"/>
      <c r="C208" s="78"/>
      <c r="D208" s="78"/>
      <c r="E208" s="78"/>
      <c r="F208" s="78"/>
      <c r="G208" s="78"/>
      <c r="H208" s="78">
        <v>60</v>
      </c>
      <c r="I208" s="79" t="s">
        <v>7</v>
      </c>
      <c r="J208" s="80">
        <v>3</v>
      </c>
      <c r="K208" s="80">
        <v>5</v>
      </c>
      <c r="L208" s="80" t="s">
        <v>9</v>
      </c>
      <c r="M208" s="78"/>
      <c r="N208" s="78"/>
      <c r="O208" s="80"/>
      <c r="P208" s="81"/>
    </row>
    <row r="209" spans="1:16" ht="38.25" hidden="1" x14ac:dyDescent="0.25">
      <c r="A209" s="77"/>
      <c r="B209" s="78"/>
      <c r="C209" s="78"/>
      <c r="D209" s="78"/>
      <c r="E209" s="78"/>
      <c r="F209" s="78"/>
      <c r="G209" s="78"/>
      <c r="H209" s="78">
        <v>0</v>
      </c>
      <c r="I209" s="86" t="s">
        <v>99</v>
      </c>
      <c r="J209" s="80">
        <v>3</v>
      </c>
      <c r="K209" s="80">
        <v>10</v>
      </c>
      <c r="L209" s="80" t="s">
        <v>104</v>
      </c>
      <c r="M209" s="78"/>
      <c r="N209" s="78"/>
      <c r="O209" s="80"/>
      <c r="P209" s="81"/>
    </row>
    <row r="210" spans="1:16" ht="39" hidden="1" thickBot="1" x14ac:dyDescent="0.3">
      <c r="A210" s="82"/>
      <c r="B210" s="83"/>
      <c r="C210" s="83"/>
      <c r="D210" s="83"/>
      <c r="E210" s="83"/>
      <c r="F210" s="83"/>
      <c r="G210" s="83"/>
      <c r="H210" s="83"/>
      <c r="I210" s="84"/>
      <c r="J210" s="84">
        <v>3</v>
      </c>
      <c r="K210" s="84">
        <v>20</v>
      </c>
      <c r="L210" s="84" t="s">
        <v>105</v>
      </c>
      <c r="M210" s="83"/>
      <c r="N210" s="83"/>
      <c r="O210" s="84"/>
      <c r="P210" s="85"/>
    </row>
  </sheetData>
  <dataConsolidate/>
  <mergeCells count="9">
    <mergeCell ref="I108:O108"/>
    <mergeCell ref="I109:O109"/>
    <mergeCell ref="I107:O107"/>
    <mergeCell ref="A1:O2"/>
    <mergeCell ref="B107:G107"/>
    <mergeCell ref="B108:G108"/>
    <mergeCell ref="B109:G109"/>
    <mergeCell ref="A4:A106"/>
    <mergeCell ref="B4:B106"/>
  </mergeCells>
  <phoneticPr fontId="3" type="noConversion"/>
  <conditionalFormatting sqref="R4:R66">
    <cfRule type="cellIs" dxfId="1226" priority="401" stopIfTrue="1" operator="equal">
      <formula>"ZONA DE RIESGO INACEPTABLE"</formula>
    </cfRule>
    <cfRule type="cellIs" dxfId="1225" priority="402" stopIfTrue="1" operator="equal">
      <formula>"ZONA DE RIESGO IMPORTANTE"</formula>
    </cfRule>
    <cfRule type="cellIs" dxfId="1224" priority="403" stopIfTrue="1" operator="equal">
      <formula>"ZONA DE RIESGO MODERADO"</formula>
    </cfRule>
    <cfRule type="cellIs" dxfId="1223" priority="404" stopIfTrue="1" operator="equal">
      <formula>"ZONA DE RIESGO TOLERABLE"</formula>
    </cfRule>
    <cfRule type="cellIs" dxfId="1222" priority="405" stopIfTrue="1" operator="equal">
      <formula>"ZONA DE RIESGO ACEPTABLE"</formula>
    </cfRule>
  </conditionalFormatting>
  <conditionalFormatting sqref="J68:J80 J84:J91 J4:J59">
    <cfRule type="cellIs" dxfId="1221" priority="409" stopIfTrue="1" operator="equal">
      <formula>"ALTA"</formula>
    </cfRule>
    <cfRule type="cellIs" dxfId="1220" priority="410" stopIfTrue="1" operator="equal">
      <formula>"MEDIA"</formula>
    </cfRule>
    <cfRule type="cellIs" dxfId="1219" priority="411" stopIfTrue="1" operator="equal">
      <formula>"BAJA"</formula>
    </cfRule>
  </conditionalFormatting>
  <conditionalFormatting sqref="L62 L4 L57:L59 L68:L80 L84:L91 L8:L29 L33:L42">
    <cfRule type="cellIs" dxfId="1218" priority="412" stopIfTrue="1" operator="equal">
      <formula>"FUERTE"</formula>
    </cfRule>
    <cfRule type="cellIs" dxfId="1217" priority="413" stopIfTrue="1" operator="equal">
      <formula>"MODERADO"</formula>
    </cfRule>
    <cfRule type="cellIs" dxfId="1216" priority="414" stopIfTrue="1" operator="equal">
      <formula>"LEVE"</formula>
    </cfRule>
  </conditionalFormatting>
  <conditionalFormatting sqref="O4 O55:O62 O68:O80 O84:O86 O88:O106 O8:O29 O33:O42">
    <cfRule type="cellIs" dxfId="1215" priority="400" stopIfTrue="1" operator="equal">
      <formula>"ZONA DE RIESGO INACEPTABLE"</formula>
    </cfRule>
    <cfRule type="cellIs" dxfId="1214" priority="415" stopIfTrue="1" operator="equal">
      <formula>"ZONA DE RIESGO IMPORTANTE"</formula>
    </cfRule>
    <cfRule type="cellIs" dxfId="1213" priority="416" stopIfTrue="1" operator="equal">
      <formula>"ZONA DE RIESGO MODERADO"</formula>
    </cfRule>
    <cfRule type="cellIs" dxfId="1212" priority="417" stopIfTrue="1" operator="equal">
      <formula>"ZONA DE RIESGO ACEPTABLE"</formula>
    </cfRule>
  </conditionalFormatting>
  <conditionalFormatting sqref="P70">
    <cfRule type="cellIs" dxfId="1211" priority="396" stopIfTrue="1" operator="equal">
      <formula>"ZONA DE RIESGO INACEPTABLE"</formula>
    </cfRule>
    <cfRule type="cellIs" dxfId="1210" priority="397" stopIfTrue="1" operator="equal">
      <formula>"ZONA DE RIESGO IMPORTANTE"</formula>
    </cfRule>
    <cfRule type="cellIs" dxfId="1209" priority="398" stopIfTrue="1" operator="equal">
      <formula>"ZONA DE RIESGO MODERADO"</formula>
    </cfRule>
    <cfRule type="cellIs" dxfId="1208" priority="399" stopIfTrue="1" operator="equal">
      <formula>"ZONA DE RIESGO ACEPTABLE"</formula>
    </cfRule>
  </conditionalFormatting>
  <conditionalFormatting sqref="J97:J106">
    <cfRule type="cellIs" dxfId="1207" priority="354" stopIfTrue="1" operator="equal">
      <formula>"ALTA"</formula>
    </cfRule>
    <cfRule type="cellIs" dxfId="1206" priority="355" stopIfTrue="1" operator="equal">
      <formula>"MEDIA"</formula>
    </cfRule>
    <cfRule type="cellIs" dxfId="1205" priority="356" stopIfTrue="1" operator="equal">
      <formula>"BAJA"</formula>
    </cfRule>
  </conditionalFormatting>
  <conditionalFormatting sqref="L97:L106">
    <cfRule type="cellIs" dxfId="1204" priority="357" stopIfTrue="1" operator="equal">
      <formula>"FUERTE"</formula>
    </cfRule>
    <cfRule type="cellIs" dxfId="1203" priority="358" stopIfTrue="1" operator="equal">
      <formula>"MODERADO"</formula>
    </cfRule>
    <cfRule type="cellIs" dxfId="1202" priority="359" stopIfTrue="1" operator="equal">
      <formula>"LEVE"</formula>
    </cfRule>
  </conditionalFormatting>
  <conditionalFormatting sqref="J92:J96">
    <cfRule type="cellIs" dxfId="1201" priority="344" stopIfTrue="1" operator="equal">
      <formula>"ALTA"</formula>
    </cfRule>
    <cfRule type="cellIs" dxfId="1200" priority="345" stopIfTrue="1" operator="equal">
      <formula>"MEDIA"</formula>
    </cfRule>
    <cfRule type="cellIs" dxfId="1199" priority="346" stopIfTrue="1" operator="equal">
      <formula>"BAJA"</formula>
    </cfRule>
  </conditionalFormatting>
  <conditionalFormatting sqref="L92:L96">
    <cfRule type="cellIs" dxfId="1198" priority="347" stopIfTrue="1" operator="equal">
      <formula>"FUERTE"</formula>
    </cfRule>
    <cfRule type="cellIs" dxfId="1197" priority="348" stopIfTrue="1" operator="equal">
      <formula>"MODERADO"</formula>
    </cfRule>
    <cfRule type="cellIs" dxfId="1196" priority="349" stopIfTrue="1" operator="equal">
      <formula>"LEVE"</formula>
    </cfRule>
  </conditionalFormatting>
  <conditionalFormatting sqref="O87">
    <cfRule type="cellIs" dxfId="1195" priority="323" stopIfTrue="1" operator="equal">
      <formula>"ZONA DE RIESGO INACEPTABLE"</formula>
    </cfRule>
    <cfRule type="cellIs" dxfId="1194" priority="330" stopIfTrue="1" operator="equal">
      <formula>"ZONA DE RIESGO IMPORTANTE"</formula>
    </cfRule>
    <cfRule type="cellIs" dxfId="1193" priority="331" stopIfTrue="1" operator="equal">
      <formula>"ZONA DE RIESGO MODERADO"</formula>
    </cfRule>
    <cfRule type="cellIs" dxfId="1192" priority="332" stopIfTrue="1" operator="equal">
      <formula>"ZONA DE RIESGO ACEPTABLE"</formula>
    </cfRule>
  </conditionalFormatting>
  <conditionalFormatting sqref="J60">
    <cfRule type="cellIs" dxfId="1191" priority="274" stopIfTrue="1" operator="equal">
      <formula>"ALTA"</formula>
    </cfRule>
    <cfRule type="cellIs" dxfId="1190" priority="275" stopIfTrue="1" operator="equal">
      <formula>"MEDIA"</formula>
    </cfRule>
    <cfRule type="cellIs" dxfId="1189" priority="276" stopIfTrue="1" operator="equal">
      <formula>"BAJA"</formula>
    </cfRule>
  </conditionalFormatting>
  <conditionalFormatting sqref="L60">
    <cfRule type="cellIs" dxfId="1188" priority="277" stopIfTrue="1" operator="equal">
      <formula>"FUERTE"</formula>
    </cfRule>
    <cfRule type="cellIs" dxfId="1187" priority="278" stopIfTrue="1" operator="equal">
      <formula>"MODERADO"</formula>
    </cfRule>
    <cfRule type="cellIs" dxfId="1186" priority="279" stopIfTrue="1" operator="equal">
      <formula>"LEVE"</formula>
    </cfRule>
  </conditionalFormatting>
  <conditionalFormatting sqref="J61:J66">
    <cfRule type="cellIs" dxfId="1185" priority="264" stopIfTrue="1" operator="equal">
      <formula>"ALTA"</formula>
    </cfRule>
    <cfRule type="cellIs" dxfId="1184" priority="265" stopIfTrue="1" operator="equal">
      <formula>"MEDIA"</formula>
    </cfRule>
    <cfRule type="cellIs" dxfId="1183" priority="266" stopIfTrue="1" operator="equal">
      <formula>"BAJA"</formula>
    </cfRule>
  </conditionalFormatting>
  <conditionalFormatting sqref="L61">
    <cfRule type="cellIs" dxfId="1182" priority="267" stopIfTrue="1" operator="equal">
      <formula>"FUERTE"</formula>
    </cfRule>
    <cfRule type="cellIs" dxfId="1181" priority="268" stopIfTrue="1" operator="equal">
      <formula>"MODERADO"</formula>
    </cfRule>
    <cfRule type="cellIs" dxfId="1180" priority="269" stopIfTrue="1" operator="equal">
      <formula>"LEVE"</formula>
    </cfRule>
  </conditionalFormatting>
  <conditionalFormatting sqref="O67">
    <cfRule type="cellIs" dxfId="1179" priority="235" stopIfTrue="1" operator="equal">
      <formula>"ZONA DE RIESGO INACEPTABLE"</formula>
    </cfRule>
    <cfRule type="cellIs" dxfId="1178" priority="236" stopIfTrue="1" operator="equal">
      <formula>"ZONA DE RIESGO IMPORTANTE"</formula>
    </cfRule>
    <cfRule type="cellIs" dxfId="1177" priority="237" stopIfTrue="1" operator="equal">
      <formula>"ZONA DE RIESGO MODERADO"</formula>
    </cfRule>
    <cfRule type="cellIs" dxfId="1176" priority="238" stopIfTrue="1" operator="equal">
      <formula>"ZONA DE RIESGO ACEPTABLE"</formula>
    </cfRule>
  </conditionalFormatting>
  <conditionalFormatting sqref="J67">
    <cfRule type="cellIs" dxfId="1175" priority="229" stopIfTrue="1" operator="equal">
      <formula>"ALTA"</formula>
    </cfRule>
    <cfRule type="cellIs" dxfId="1174" priority="230" stopIfTrue="1" operator="equal">
      <formula>"MEDIA"</formula>
    </cfRule>
    <cfRule type="cellIs" dxfId="1173" priority="231" stopIfTrue="1" operator="equal">
      <formula>"BAJA"</formula>
    </cfRule>
  </conditionalFormatting>
  <conditionalFormatting sqref="L67">
    <cfRule type="cellIs" dxfId="1172" priority="232" stopIfTrue="1" operator="equal">
      <formula>"FUERTE"</formula>
    </cfRule>
    <cfRule type="cellIs" dxfId="1171" priority="233" stopIfTrue="1" operator="equal">
      <formula>"MODERADO"</formula>
    </cfRule>
    <cfRule type="cellIs" dxfId="1170" priority="234" stopIfTrue="1" operator="equal">
      <formula>"LEVE"</formula>
    </cfRule>
  </conditionalFormatting>
  <conditionalFormatting sqref="O81">
    <cfRule type="cellIs" dxfId="1169" priority="225" stopIfTrue="1" operator="equal">
      <formula>"ZONA DE RIESGO INACEPTABLE"</formula>
    </cfRule>
    <cfRule type="cellIs" dxfId="1168" priority="226" stopIfTrue="1" operator="equal">
      <formula>"ZONA DE RIESGO IMPORTANTE"</formula>
    </cfRule>
    <cfRule type="cellIs" dxfId="1167" priority="227" stopIfTrue="1" operator="equal">
      <formula>"ZONA DE RIESGO MODERADO"</formula>
    </cfRule>
    <cfRule type="cellIs" dxfId="1166" priority="228" stopIfTrue="1" operator="equal">
      <formula>"ZONA DE RIESGO ACEPTABLE"</formula>
    </cfRule>
  </conditionalFormatting>
  <conditionalFormatting sqref="J81">
    <cfRule type="cellIs" dxfId="1165" priority="219" stopIfTrue="1" operator="equal">
      <formula>"ALTA"</formula>
    </cfRule>
    <cfRule type="cellIs" dxfId="1164" priority="220" stopIfTrue="1" operator="equal">
      <formula>"MEDIA"</formula>
    </cfRule>
    <cfRule type="cellIs" dxfId="1163" priority="221" stopIfTrue="1" operator="equal">
      <formula>"BAJA"</formula>
    </cfRule>
  </conditionalFormatting>
  <conditionalFormatting sqref="L81">
    <cfRule type="cellIs" dxfId="1162" priority="222" stopIfTrue="1" operator="equal">
      <formula>"FUERTE"</formula>
    </cfRule>
    <cfRule type="cellIs" dxfId="1161" priority="223" stopIfTrue="1" operator="equal">
      <formula>"MODERADO"</formula>
    </cfRule>
    <cfRule type="cellIs" dxfId="1160" priority="224" stopIfTrue="1" operator="equal">
      <formula>"LEVE"</formula>
    </cfRule>
  </conditionalFormatting>
  <conditionalFormatting sqref="O82">
    <cfRule type="cellIs" dxfId="1159" priority="215" stopIfTrue="1" operator="equal">
      <formula>"ZONA DE RIESGO INACEPTABLE"</formula>
    </cfRule>
    <cfRule type="cellIs" dxfId="1158" priority="216" stopIfTrue="1" operator="equal">
      <formula>"ZONA DE RIESGO IMPORTANTE"</formula>
    </cfRule>
    <cfRule type="cellIs" dxfId="1157" priority="217" stopIfTrue="1" operator="equal">
      <formula>"ZONA DE RIESGO MODERADO"</formula>
    </cfRule>
    <cfRule type="cellIs" dxfId="1156" priority="218" stopIfTrue="1" operator="equal">
      <formula>"ZONA DE RIESGO ACEPTABLE"</formula>
    </cfRule>
  </conditionalFormatting>
  <conditionalFormatting sqref="J82">
    <cfRule type="cellIs" dxfId="1155" priority="209" stopIfTrue="1" operator="equal">
      <formula>"ALTA"</formula>
    </cfRule>
    <cfRule type="cellIs" dxfId="1154" priority="210" stopIfTrue="1" operator="equal">
      <formula>"MEDIA"</formula>
    </cfRule>
    <cfRule type="cellIs" dxfId="1153" priority="211" stopIfTrue="1" operator="equal">
      <formula>"BAJA"</formula>
    </cfRule>
  </conditionalFormatting>
  <conditionalFormatting sqref="L82">
    <cfRule type="cellIs" dxfId="1152" priority="212" stopIfTrue="1" operator="equal">
      <formula>"FUERTE"</formula>
    </cfRule>
    <cfRule type="cellIs" dxfId="1151" priority="213" stopIfTrue="1" operator="equal">
      <formula>"MODERADO"</formula>
    </cfRule>
    <cfRule type="cellIs" dxfId="1150" priority="214" stopIfTrue="1" operator="equal">
      <formula>"LEVE"</formula>
    </cfRule>
  </conditionalFormatting>
  <conditionalFormatting sqref="O83">
    <cfRule type="cellIs" dxfId="1149" priority="205" stopIfTrue="1" operator="equal">
      <formula>"ZONA DE RIESGO INACEPTABLE"</formula>
    </cfRule>
    <cfRule type="cellIs" dxfId="1148" priority="206" stopIfTrue="1" operator="equal">
      <formula>"ZONA DE RIESGO IMPORTANTE"</formula>
    </cfRule>
    <cfRule type="cellIs" dxfId="1147" priority="207" stopIfTrue="1" operator="equal">
      <formula>"ZONA DE RIESGO MODERADO"</formula>
    </cfRule>
    <cfRule type="cellIs" dxfId="1146" priority="208" stopIfTrue="1" operator="equal">
      <formula>"ZONA DE RIESGO ACEPTABLE"</formula>
    </cfRule>
  </conditionalFormatting>
  <conditionalFormatting sqref="J83">
    <cfRule type="cellIs" dxfId="1145" priority="199" stopIfTrue="1" operator="equal">
      <formula>"ALTA"</formula>
    </cfRule>
    <cfRule type="cellIs" dxfId="1144" priority="200" stopIfTrue="1" operator="equal">
      <formula>"MEDIA"</formula>
    </cfRule>
    <cfRule type="cellIs" dxfId="1143" priority="201" stopIfTrue="1" operator="equal">
      <formula>"BAJA"</formula>
    </cfRule>
  </conditionalFormatting>
  <conditionalFormatting sqref="L83">
    <cfRule type="cellIs" dxfId="1142" priority="202" stopIfTrue="1" operator="equal">
      <formula>"FUERTE"</formula>
    </cfRule>
    <cfRule type="cellIs" dxfId="1141" priority="203" stopIfTrue="1" operator="equal">
      <formula>"MODERADO"</formula>
    </cfRule>
    <cfRule type="cellIs" dxfId="1140" priority="204" stopIfTrue="1" operator="equal">
      <formula>"LEVE"</formula>
    </cfRule>
  </conditionalFormatting>
  <conditionalFormatting sqref="L5">
    <cfRule type="cellIs" dxfId="1139" priority="193" stopIfTrue="1" operator="equal">
      <formula>"FUERTE"</formula>
    </cfRule>
    <cfRule type="cellIs" dxfId="1138" priority="194" stopIfTrue="1" operator="equal">
      <formula>"MODERADO"</formula>
    </cfRule>
    <cfRule type="cellIs" dxfId="1137" priority="195" stopIfTrue="1" operator="equal">
      <formula>"LEVE"</formula>
    </cfRule>
  </conditionalFormatting>
  <conditionalFormatting sqref="O5">
    <cfRule type="cellIs" dxfId="1136" priority="192" stopIfTrue="1" operator="equal">
      <formula>"ZONA DE RIESGO INACEPTABLE"</formula>
    </cfRule>
    <cfRule type="cellIs" dxfId="1135" priority="196" stopIfTrue="1" operator="equal">
      <formula>"ZONA DE RIESGO IMPORTANTE"</formula>
    </cfRule>
    <cfRule type="cellIs" dxfId="1134" priority="197" stopIfTrue="1" operator="equal">
      <formula>"ZONA DE RIESGO MODERADO"</formula>
    </cfRule>
    <cfRule type="cellIs" dxfId="1133" priority="198" stopIfTrue="1" operator="equal">
      <formula>"ZONA DE RIESGO ACEPTABLE"</formula>
    </cfRule>
  </conditionalFormatting>
  <conditionalFormatting sqref="L6">
    <cfRule type="cellIs" dxfId="1132" priority="186" stopIfTrue="1" operator="equal">
      <formula>"FUERTE"</formula>
    </cfRule>
    <cfRule type="cellIs" dxfId="1131" priority="187" stopIfTrue="1" operator="equal">
      <formula>"MODERADO"</formula>
    </cfRule>
    <cfRule type="cellIs" dxfId="1130" priority="188" stopIfTrue="1" operator="equal">
      <formula>"LEVE"</formula>
    </cfRule>
  </conditionalFormatting>
  <conditionalFormatting sqref="O6">
    <cfRule type="cellIs" dxfId="1129" priority="185" stopIfTrue="1" operator="equal">
      <formula>"ZONA DE RIESGO INACEPTABLE"</formula>
    </cfRule>
    <cfRule type="cellIs" dxfId="1128" priority="189" stopIfTrue="1" operator="equal">
      <formula>"ZONA DE RIESGO IMPORTANTE"</formula>
    </cfRule>
    <cfRule type="cellIs" dxfId="1127" priority="190" stopIfTrue="1" operator="equal">
      <formula>"ZONA DE RIESGO MODERADO"</formula>
    </cfRule>
    <cfRule type="cellIs" dxfId="1126" priority="191" stopIfTrue="1" operator="equal">
      <formula>"ZONA DE RIESGO ACEPTABLE"</formula>
    </cfRule>
  </conditionalFormatting>
  <conditionalFormatting sqref="L7">
    <cfRule type="cellIs" dxfId="1125" priority="179" stopIfTrue="1" operator="equal">
      <formula>"FUERTE"</formula>
    </cfRule>
    <cfRule type="cellIs" dxfId="1124" priority="180" stopIfTrue="1" operator="equal">
      <formula>"MODERADO"</formula>
    </cfRule>
    <cfRule type="cellIs" dxfId="1123" priority="181" stopIfTrue="1" operator="equal">
      <formula>"LEVE"</formula>
    </cfRule>
  </conditionalFormatting>
  <conditionalFormatting sqref="O7">
    <cfRule type="cellIs" dxfId="1122" priority="178" stopIfTrue="1" operator="equal">
      <formula>"ZONA DE RIESGO INACEPTABLE"</formula>
    </cfRule>
    <cfRule type="cellIs" dxfId="1121" priority="182" stopIfTrue="1" operator="equal">
      <formula>"ZONA DE RIESGO IMPORTANTE"</formula>
    </cfRule>
    <cfRule type="cellIs" dxfId="1120" priority="183" stopIfTrue="1" operator="equal">
      <formula>"ZONA DE RIESGO MODERADO"</formula>
    </cfRule>
    <cfRule type="cellIs" dxfId="1119" priority="184" stopIfTrue="1" operator="equal">
      <formula>"ZONA DE RIESGO ACEPTABLE"</formula>
    </cfRule>
  </conditionalFormatting>
  <conditionalFormatting sqref="L30">
    <cfRule type="cellIs" dxfId="1118" priority="165" stopIfTrue="1" operator="equal">
      <formula>"FUERTE"</formula>
    </cfRule>
    <cfRule type="cellIs" dxfId="1117" priority="166" stopIfTrue="1" operator="equal">
      <formula>"MODERADO"</formula>
    </cfRule>
    <cfRule type="cellIs" dxfId="1116" priority="167" stopIfTrue="1" operator="equal">
      <formula>"LEVE"</formula>
    </cfRule>
  </conditionalFormatting>
  <conditionalFormatting sqref="O30">
    <cfRule type="cellIs" dxfId="1115" priority="164" stopIfTrue="1" operator="equal">
      <formula>"ZONA DE RIESGO INACEPTABLE"</formula>
    </cfRule>
    <cfRule type="cellIs" dxfId="1114" priority="168" stopIfTrue="1" operator="equal">
      <formula>"ZONA DE RIESGO IMPORTANTE"</formula>
    </cfRule>
    <cfRule type="cellIs" dxfId="1113" priority="169" stopIfTrue="1" operator="equal">
      <formula>"ZONA DE RIESGO MODERADO"</formula>
    </cfRule>
    <cfRule type="cellIs" dxfId="1112" priority="170" stopIfTrue="1" operator="equal">
      <formula>"ZONA DE RIESGO ACEPTABLE"</formula>
    </cfRule>
  </conditionalFormatting>
  <conditionalFormatting sqref="L31">
    <cfRule type="cellIs" dxfId="1111" priority="158" stopIfTrue="1" operator="equal">
      <formula>"FUERTE"</formula>
    </cfRule>
    <cfRule type="cellIs" dxfId="1110" priority="159" stopIfTrue="1" operator="equal">
      <formula>"MODERADO"</formula>
    </cfRule>
    <cfRule type="cellIs" dxfId="1109" priority="160" stopIfTrue="1" operator="equal">
      <formula>"LEVE"</formula>
    </cfRule>
  </conditionalFormatting>
  <conditionalFormatting sqref="O31">
    <cfRule type="cellIs" dxfId="1108" priority="157" stopIfTrue="1" operator="equal">
      <formula>"ZONA DE RIESGO INACEPTABLE"</formula>
    </cfRule>
    <cfRule type="cellIs" dxfId="1107" priority="161" stopIfTrue="1" operator="equal">
      <formula>"ZONA DE RIESGO IMPORTANTE"</formula>
    </cfRule>
    <cfRule type="cellIs" dxfId="1106" priority="162" stopIfTrue="1" operator="equal">
      <formula>"ZONA DE RIESGO MODERADO"</formula>
    </cfRule>
    <cfRule type="cellIs" dxfId="1105" priority="163" stopIfTrue="1" operator="equal">
      <formula>"ZONA DE RIESGO ACEPTABLE"</formula>
    </cfRule>
  </conditionalFormatting>
  <conditionalFormatting sqref="L32">
    <cfRule type="cellIs" dxfId="1104" priority="151" stopIfTrue="1" operator="equal">
      <formula>"FUERTE"</formula>
    </cfRule>
    <cfRule type="cellIs" dxfId="1103" priority="152" stopIfTrue="1" operator="equal">
      <formula>"MODERADO"</formula>
    </cfRule>
    <cfRule type="cellIs" dxfId="1102" priority="153" stopIfTrue="1" operator="equal">
      <formula>"LEVE"</formula>
    </cfRule>
  </conditionalFormatting>
  <conditionalFormatting sqref="O32">
    <cfRule type="cellIs" dxfId="1101" priority="150" stopIfTrue="1" operator="equal">
      <formula>"ZONA DE RIESGO INACEPTABLE"</formula>
    </cfRule>
    <cfRule type="cellIs" dxfId="1100" priority="154" stopIfTrue="1" operator="equal">
      <formula>"ZONA DE RIESGO IMPORTANTE"</formula>
    </cfRule>
    <cfRule type="cellIs" dxfId="1099" priority="155" stopIfTrue="1" operator="equal">
      <formula>"ZONA DE RIESGO MODERADO"</formula>
    </cfRule>
    <cfRule type="cellIs" dxfId="1098" priority="156" stopIfTrue="1" operator="equal">
      <formula>"ZONA DE RIESGO ACEPTABLE"</formula>
    </cfRule>
  </conditionalFormatting>
  <conditionalFormatting sqref="L43">
    <cfRule type="cellIs" dxfId="1097" priority="137" stopIfTrue="1" operator="equal">
      <formula>"FUERTE"</formula>
    </cfRule>
    <cfRule type="cellIs" dxfId="1096" priority="138" stopIfTrue="1" operator="equal">
      <formula>"MODERADO"</formula>
    </cfRule>
    <cfRule type="cellIs" dxfId="1095" priority="139" stopIfTrue="1" operator="equal">
      <formula>"LEVE"</formula>
    </cfRule>
  </conditionalFormatting>
  <conditionalFormatting sqref="O43">
    <cfRule type="cellIs" dxfId="1094" priority="136" stopIfTrue="1" operator="equal">
      <formula>"ZONA DE RIESGO INACEPTABLE"</formula>
    </cfRule>
    <cfRule type="cellIs" dxfId="1093" priority="140" stopIfTrue="1" operator="equal">
      <formula>"ZONA DE RIESGO IMPORTANTE"</formula>
    </cfRule>
    <cfRule type="cellIs" dxfId="1092" priority="141" stopIfTrue="1" operator="equal">
      <formula>"ZONA DE RIESGO MODERADO"</formula>
    </cfRule>
    <cfRule type="cellIs" dxfId="1091" priority="142" stopIfTrue="1" operator="equal">
      <formula>"ZONA DE RIESGO ACEPTABLE"</formula>
    </cfRule>
  </conditionalFormatting>
  <conditionalFormatting sqref="L44">
    <cfRule type="cellIs" dxfId="1090" priority="130" stopIfTrue="1" operator="equal">
      <formula>"FUERTE"</formula>
    </cfRule>
    <cfRule type="cellIs" dxfId="1089" priority="131" stopIfTrue="1" operator="equal">
      <formula>"MODERADO"</formula>
    </cfRule>
    <cfRule type="cellIs" dxfId="1088" priority="132" stopIfTrue="1" operator="equal">
      <formula>"LEVE"</formula>
    </cfRule>
  </conditionalFormatting>
  <conditionalFormatting sqref="O44">
    <cfRule type="cellIs" dxfId="1087" priority="129" stopIfTrue="1" operator="equal">
      <formula>"ZONA DE RIESGO INACEPTABLE"</formula>
    </cfRule>
    <cfRule type="cellIs" dxfId="1086" priority="133" stopIfTrue="1" operator="equal">
      <formula>"ZONA DE RIESGO IMPORTANTE"</formula>
    </cfRule>
    <cfRule type="cellIs" dxfId="1085" priority="134" stopIfTrue="1" operator="equal">
      <formula>"ZONA DE RIESGO MODERADO"</formula>
    </cfRule>
    <cfRule type="cellIs" dxfId="1084" priority="135" stopIfTrue="1" operator="equal">
      <formula>"ZONA DE RIESGO ACEPTABLE"</formula>
    </cfRule>
  </conditionalFormatting>
  <conditionalFormatting sqref="L45">
    <cfRule type="cellIs" dxfId="1083" priority="123" stopIfTrue="1" operator="equal">
      <formula>"FUERTE"</formula>
    </cfRule>
    <cfRule type="cellIs" dxfId="1082" priority="124" stopIfTrue="1" operator="equal">
      <formula>"MODERADO"</formula>
    </cfRule>
    <cfRule type="cellIs" dxfId="1081" priority="125" stopIfTrue="1" operator="equal">
      <formula>"LEVE"</formula>
    </cfRule>
  </conditionalFormatting>
  <conditionalFormatting sqref="O45">
    <cfRule type="cellIs" dxfId="1080" priority="122" stopIfTrue="1" operator="equal">
      <formula>"ZONA DE RIESGO INACEPTABLE"</formula>
    </cfRule>
    <cfRule type="cellIs" dxfId="1079" priority="126" stopIfTrue="1" operator="equal">
      <formula>"ZONA DE RIESGO IMPORTANTE"</formula>
    </cfRule>
    <cfRule type="cellIs" dxfId="1078" priority="127" stopIfTrue="1" operator="equal">
      <formula>"ZONA DE RIESGO MODERADO"</formula>
    </cfRule>
    <cfRule type="cellIs" dxfId="1077" priority="128" stopIfTrue="1" operator="equal">
      <formula>"ZONA DE RIESGO ACEPTABLE"</formula>
    </cfRule>
  </conditionalFormatting>
  <conditionalFormatting sqref="L46">
    <cfRule type="cellIs" dxfId="1076" priority="116" stopIfTrue="1" operator="equal">
      <formula>"FUERTE"</formula>
    </cfRule>
    <cfRule type="cellIs" dxfId="1075" priority="117" stopIfTrue="1" operator="equal">
      <formula>"MODERADO"</formula>
    </cfRule>
    <cfRule type="cellIs" dxfId="1074" priority="118" stopIfTrue="1" operator="equal">
      <formula>"LEVE"</formula>
    </cfRule>
  </conditionalFormatting>
  <conditionalFormatting sqref="O46">
    <cfRule type="cellIs" dxfId="1073" priority="115" stopIfTrue="1" operator="equal">
      <formula>"ZONA DE RIESGO INACEPTABLE"</formula>
    </cfRule>
    <cfRule type="cellIs" dxfId="1072" priority="119" stopIfTrue="1" operator="equal">
      <formula>"ZONA DE RIESGO IMPORTANTE"</formula>
    </cfRule>
    <cfRule type="cellIs" dxfId="1071" priority="120" stopIfTrue="1" operator="equal">
      <formula>"ZONA DE RIESGO MODERADO"</formula>
    </cfRule>
    <cfRule type="cellIs" dxfId="1070" priority="121" stopIfTrue="1" operator="equal">
      <formula>"ZONA DE RIESGO ACEPTABLE"</formula>
    </cfRule>
  </conditionalFormatting>
  <conditionalFormatting sqref="L47">
    <cfRule type="cellIs" dxfId="1069" priority="109" stopIfTrue="1" operator="equal">
      <formula>"FUERTE"</formula>
    </cfRule>
    <cfRule type="cellIs" dxfId="1068" priority="110" stopIfTrue="1" operator="equal">
      <formula>"MODERADO"</formula>
    </cfRule>
    <cfRule type="cellIs" dxfId="1067" priority="111" stopIfTrue="1" operator="equal">
      <formula>"LEVE"</formula>
    </cfRule>
  </conditionalFormatting>
  <conditionalFormatting sqref="O47">
    <cfRule type="cellIs" dxfId="1066" priority="108" stopIfTrue="1" operator="equal">
      <formula>"ZONA DE RIESGO INACEPTABLE"</formula>
    </cfRule>
    <cfRule type="cellIs" dxfId="1065" priority="112" stopIfTrue="1" operator="equal">
      <formula>"ZONA DE RIESGO IMPORTANTE"</formula>
    </cfRule>
    <cfRule type="cellIs" dxfId="1064" priority="113" stopIfTrue="1" operator="equal">
      <formula>"ZONA DE RIESGO MODERADO"</formula>
    </cfRule>
    <cfRule type="cellIs" dxfId="1063" priority="114" stopIfTrue="1" operator="equal">
      <formula>"ZONA DE RIESGO ACEPTABLE"</formula>
    </cfRule>
  </conditionalFormatting>
  <conditionalFormatting sqref="L48">
    <cfRule type="cellIs" dxfId="1062" priority="102" stopIfTrue="1" operator="equal">
      <formula>"FUERTE"</formula>
    </cfRule>
    <cfRule type="cellIs" dxfId="1061" priority="103" stopIfTrue="1" operator="equal">
      <formula>"MODERADO"</formula>
    </cfRule>
    <cfRule type="cellIs" dxfId="1060" priority="104" stopIfTrue="1" operator="equal">
      <formula>"LEVE"</formula>
    </cfRule>
  </conditionalFormatting>
  <conditionalFormatting sqref="O48">
    <cfRule type="cellIs" dxfId="1059" priority="101" stopIfTrue="1" operator="equal">
      <formula>"ZONA DE RIESGO INACEPTABLE"</formula>
    </cfRule>
    <cfRule type="cellIs" dxfId="1058" priority="105" stopIfTrue="1" operator="equal">
      <formula>"ZONA DE RIESGO IMPORTANTE"</formula>
    </cfRule>
    <cfRule type="cellIs" dxfId="1057" priority="106" stopIfTrue="1" operator="equal">
      <formula>"ZONA DE RIESGO MODERADO"</formula>
    </cfRule>
    <cfRule type="cellIs" dxfId="1056" priority="107" stopIfTrue="1" operator="equal">
      <formula>"ZONA DE RIESGO ACEPTABLE"</formula>
    </cfRule>
  </conditionalFormatting>
  <conditionalFormatting sqref="L49">
    <cfRule type="cellIs" dxfId="1055" priority="95" stopIfTrue="1" operator="equal">
      <formula>"FUERTE"</formula>
    </cfRule>
    <cfRule type="cellIs" dxfId="1054" priority="96" stopIfTrue="1" operator="equal">
      <formula>"MODERADO"</formula>
    </cfRule>
    <cfRule type="cellIs" dxfId="1053" priority="97" stopIfTrue="1" operator="equal">
      <formula>"LEVE"</formula>
    </cfRule>
  </conditionalFormatting>
  <conditionalFormatting sqref="O49">
    <cfRule type="cellIs" dxfId="1052" priority="94" stopIfTrue="1" operator="equal">
      <formula>"ZONA DE RIESGO INACEPTABLE"</formula>
    </cfRule>
    <cfRule type="cellIs" dxfId="1051" priority="98" stopIfTrue="1" operator="equal">
      <formula>"ZONA DE RIESGO IMPORTANTE"</formula>
    </cfRule>
    <cfRule type="cellIs" dxfId="1050" priority="99" stopIfTrue="1" operator="equal">
      <formula>"ZONA DE RIESGO MODERADO"</formula>
    </cfRule>
    <cfRule type="cellIs" dxfId="1049" priority="100" stopIfTrue="1" operator="equal">
      <formula>"ZONA DE RIESGO ACEPTABLE"</formula>
    </cfRule>
  </conditionalFormatting>
  <conditionalFormatting sqref="L50">
    <cfRule type="cellIs" dxfId="1048" priority="88" stopIfTrue="1" operator="equal">
      <formula>"FUERTE"</formula>
    </cfRule>
    <cfRule type="cellIs" dxfId="1047" priority="89" stopIfTrue="1" operator="equal">
      <formula>"MODERADO"</formula>
    </cfRule>
    <cfRule type="cellIs" dxfId="1046" priority="90" stopIfTrue="1" operator="equal">
      <formula>"LEVE"</formula>
    </cfRule>
  </conditionalFormatting>
  <conditionalFormatting sqref="O50">
    <cfRule type="cellIs" dxfId="1045" priority="87" stopIfTrue="1" operator="equal">
      <formula>"ZONA DE RIESGO INACEPTABLE"</formula>
    </cfRule>
    <cfRule type="cellIs" dxfId="1044" priority="91" stopIfTrue="1" operator="equal">
      <formula>"ZONA DE RIESGO IMPORTANTE"</formula>
    </cfRule>
    <cfRule type="cellIs" dxfId="1043" priority="92" stopIfTrue="1" operator="equal">
      <formula>"ZONA DE RIESGO MODERADO"</formula>
    </cfRule>
    <cfRule type="cellIs" dxfId="1042" priority="93" stopIfTrue="1" operator="equal">
      <formula>"ZONA DE RIESGO ACEPTABLE"</formula>
    </cfRule>
  </conditionalFormatting>
  <conditionalFormatting sqref="L51">
    <cfRule type="cellIs" dxfId="1041" priority="81" stopIfTrue="1" operator="equal">
      <formula>"FUERTE"</formula>
    </cfRule>
    <cfRule type="cellIs" dxfId="1040" priority="82" stopIfTrue="1" operator="equal">
      <formula>"MODERADO"</formula>
    </cfRule>
    <cfRule type="cellIs" dxfId="1039" priority="83" stopIfTrue="1" operator="equal">
      <formula>"LEVE"</formula>
    </cfRule>
  </conditionalFormatting>
  <conditionalFormatting sqref="O51">
    <cfRule type="cellIs" dxfId="1038" priority="80" stopIfTrue="1" operator="equal">
      <formula>"ZONA DE RIESGO INACEPTABLE"</formula>
    </cfRule>
    <cfRule type="cellIs" dxfId="1037" priority="84" stopIfTrue="1" operator="equal">
      <formula>"ZONA DE RIESGO IMPORTANTE"</formula>
    </cfRule>
    <cfRule type="cellIs" dxfId="1036" priority="85" stopIfTrue="1" operator="equal">
      <formula>"ZONA DE RIESGO MODERADO"</formula>
    </cfRule>
    <cfRule type="cellIs" dxfId="1035" priority="86" stopIfTrue="1" operator="equal">
      <formula>"ZONA DE RIESGO ACEPTABLE"</formula>
    </cfRule>
  </conditionalFormatting>
  <conditionalFormatting sqref="L52">
    <cfRule type="cellIs" dxfId="1034" priority="74" stopIfTrue="1" operator="equal">
      <formula>"FUERTE"</formula>
    </cfRule>
    <cfRule type="cellIs" dxfId="1033" priority="75" stopIfTrue="1" operator="equal">
      <formula>"MODERADO"</formula>
    </cfRule>
    <cfRule type="cellIs" dxfId="1032" priority="76" stopIfTrue="1" operator="equal">
      <formula>"LEVE"</formula>
    </cfRule>
  </conditionalFormatting>
  <conditionalFormatting sqref="O52">
    <cfRule type="cellIs" dxfId="1031" priority="73" stopIfTrue="1" operator="equal">
      <formula>"ZONA DE RIESGO INACEPTABLE"</formula>
    </cfRule>
    <cfRule type="cellIs" dxfId="1030" priority="77" stopIfTrue="1" operator="equal">
      <formula>"ZONA DE RIESGO IMPORTANTE"</formula>
    </cfRule>
    <cfRule type="cellIs" dxfId="1029" priority="78" stopIfTrue="1" operator="equal">
      <formula>"ZONA DE RIESGO MODERADO"</formula>
    </cfRule>
    <cfRule type="cellIs" dxfId="1028" priority="79" stopIfTrue="1" operator="equal">
      <formula>"ZONA DE RIESGO ACEPTABLE"</formula>
    </cfRule>
  </conditionalFormatting>
  <conditionalFormatting sqref="L53">
    <cfRule type="cellIs" dxfId="1027" priority="67" stopIfTrue="1" operator="equal">
      <formula>"FUERTE"</formula>
    </cfRule>
    <cfRule type="cellIs" dxfId="1026" priority="68" stopIfTrue="1" operator="equal">
      <formula>"MODERADO"</formula>
    </cfRule>
    <cfRule type="cellIs" dxfId="1025" priority="69" stopIfTrue="1" operator="equal">
      <formula>"LEVE"</formula>
    </cfRule>
  </conditionalFormatting>
  <conditionalFormatting sqref="O53">
    <cfRule type="cellIs" dxfId="1024" priority="66" stopIfTrue="1" operator="equal">
      <formula>"ZONA DE RIESGO INACEPTABLE"</formula>
    </cfRule>
    <cfRule type="cellIs" dxfId="1023" priority="70" stopIfTrue="1" operator="equal">
      <formula>"ZONA DE RIESGO IMPORTANTE"</formula>
    </cfRule>
    <cfRule type="cellIs" dxfId="1022" priority="71" stopIfTrue="1" operator="equal">
      <formula>"ZONA DE RIESGO MODERADO"</formula>
    </cfRule>
    <cfRule type="cellIs" dxfId="1021" priority="72" stopIfTrue="1" operator="equal">
      <formula>"ZONA DE RIESGO ACEPTABLE"</formula>
    </cfRule>
  </conditionalFormatting>
  <conditionalFormatting sqref="L54">
    <cfRule type="cellIs" dxfId="1020" priority="60" stopIfTrue="1" operator="equal">
      <formula>"FUERTE"</formula>
    </cfRule>
    <cfRule type="cellIs" dxfId="1019" priority="61" stopIfTrue="1" operator="equal">
      <formula>"MODERADO"</formula>
    </cfRule>
    <cfRule type="cellIs" dxfId="1018" priority="62" stopIfTrue="1" operator="equal">
      <formula>"LEVE"</formula>
    </cfRule>
  </conditionalFormatting>
  <conditionalFormatting sqref="O54">
    <cfRule type="cellIs" dxfId="1017" priority="59" stopIfTrue="1" operator="equal">
      <formula>"ZONA DE RIESGO INACEPTABLE"</formula>
    </cfRule>
    <cfRule type="cellIs" dxfId="1016" priority="63" stopIfTrue="1" operator="equal">
      <formula>"ZONA DE RIESGO IMPORTANTE"</formula>
    </cfRule>
    <cfRule type="cellIs" dxfId="1015" priority="64" stopIfTrue="1" operator="equal">
      <formula>"ZONA DE RIESGO MODERADO"</formula>
    </cfRule>
    <cfRule type="cellIs" dxfId="1014" priority="65" stopIfTrue="1" operator="equal">
      <formula>"ZONA DE RIESGO ACEPTABLE"</formula>
    </cfRule>
  </conditionalFormatting>
  <conditionalFormatting sqref="L63">
    <cfRule type="cellIs" dxfId="1013" priority="43" stopIfTrue="1" operator="equal">
      <formula>"FUERTE"</formula>
    </cfRule>
    <cfRule type="cellIs" dxfId="1012" priority="44" stopIfTrue="1" operator="equal">
      <formula>"MODERADO"</formula>
    </cfRule>
    <cfRule type="cellIs" dxfId="1011" priority="45" stopIfTrue="1" operator="equal">
      <formula>"LEVE"</formula>
    </cfRule>
  </conditionalFormatting>
  <conditionalFormatting sqref="O63">
    <cfRule type="cellIs" dxfId="1010" priority="42" stopIfTrue="1" operator="equal">
      <formula>"ZONA DE RIESGO INACEPTABLE"</formula>
    </cfRule>
    <cfRule type="cellIs" dxfId="1009" priority="46" stopIfTrue="1" operator="equal">
      <formula>"ZONA DE RIESGO IMPORTANTE"</formula>
    </cfRule>
    <cfRule type="cellIs" dxfId="1008" priority="47" stopIfTrue="1" operator="equal">
      <formula>"ZONA DE RIESGO MODERADO"</formula>
    </cfRule>
    <cfRule type="cellIs" dxfId="1007" priority="48" stopIfTrue="1" operator="equal">
      <formula>"ZONA DE RIESGO ACEPTABLE"</formula>
    </cfRule>
  </conditionalFormatting>
  <conditionalFormatting sqref="L64">
    <cfRule type="cellIs" dxfId="1006" priority="36" stopIfTrue="1" operator="equal">
      <formula>"FUERTE"</formula>
    </cfRule>
    <cfRule type="cellIs" dxfId="1005" priority="37" stopIfTrue="1" operator="equal">
      <formula>"MODERADO"</formula>
    </cfRule>
    <cfRule type="cellIs" dxfId="1004" priority="38" stopIfTrue="1" operator="equal">
      <formula>"LEVE"</formula>
    </cfRule>
  </conditionalFormatting>
  <conditionalFormatting sqref="O64">
    <cfRule type="cellIs" dxfId="1003" priority="35" stopIfTrue="1" operator="equal">
      <formula>"ZONA DE RIESGO INACEPTABLE"</formula>
    </cfRule>
    <cfRule type="cellIs" dxfId="1002" priority="39" stopIfTrue="1" operator="equal">
      <formula>"ZONA DE RIESGO IMPORTANTE"</formula>
    </cfRule>
    <cfRule type="cellIs" dxfId="1001" priority="40" stopIfTrue="1" operator="equal">
      <formula>"ZONA DE RIESGO MODERADO"</formula>
    </cfRule>
    <cfRule type="cellIs" dxfId="1000" priority="41" stopIfTrue="1" operator="equal">
      <formula>"ZONA DE RIESGO ACEPTABLE"</formula>
    </cfRule>
  </conditionalFormatting>
  <conditionalFormatting sqref="L65">
    <cfRule type="cellIs" dxfId="999" priority="29" stopIfTrue="1" operator="equal">
      <formula>"FUERTE"</formula>
    </cfRule>
    <cfRule type="cellIs" dxfId="998" priority="30" stopIfTrue="1" operator="equal">
      <formula>"MODERADO"</formula>
    </cfRule>
    <cfRule type="cellIs" dxfId="997" priority="31" stopIfTrue="1" operator="equal">
      <formula>"LEVE"</formula>
    </cfRule>
  </conditionalFormatting>
  <conditionalFormatting sqref="O65">
    <cfRule type="cellIs" dxfId="996" priority="28" stopIfTrue="1" operator="equal">
      <formula>"ZONA DE RIESGO INACEPTABLE"</formula>
    </cfRule>
    <cfRule type="cellIs" dxfId="995" priority="32" stopIfTrue="1" operator="equal">
      <formula>"ZONA DE RIESGO IMPORTANTE"</formula>
    </cfRule>
    <cfRule type="cellIs" dxfId="994" priority="33" stopIfTrue="1" operator="equal">
      <formula>"ZONA DE RIESGO MODERADO"</formula>
    </cfRule>
    <cfRule type="cellIs" dxfId="993" priority="34" stopIfTrue="1" operator="equal">
      <formula>"ZONA DE RIESGO ACEPTABLE"</formula>
    </cfRule>
  </conditionalFormatting>
  <conditionalFormatting sqref="L66">
    <cfRule type="cellIs" dxfId="992" priority="21" stopIfTrue="1" operator="equal">
      <formula>"FUERTE"</formula>
    </cfRule>
    <cfRule type="cellIs" dxfId="991" priority="22" stopIfTrue="1" operator="equal">
      <formula>"MODERADO"</formula>
    </cfRule>
    <cfRule type="cellIs" dxfId="990" priority="23" stopIfTrue="1" operator="equal">
      <formula>"LEVE"</formula>
    </cfRule>
  </conditionalFormatting>
  <conditionalFormatting sqref="O66">
    <cfRule type="cellIs" dxfId="989" priority="24" stopIfTrue="1" operator="equal">
      <formula>"ZONA DE RIESGO INACEPTABLE"</formula>
    </cfRule>
    <cfRule type="cellIs" dxfId="988" priority="25" stopIfTrue="1" operator="equal">
      <formula>"ZONA DE RIESGO IMPORTANTE"</formula>
    </cfRule>
    <cfRule type="cellIs" dxfId="987" priority="26" stopIfTrue="1" operator="equal">
      <formula>"ZONA DE RIESGO MODERADO"</formula>
    </cfRule>
    <cfRule type="cellIs" dxfId="986" priority="27" stopIfTrue="1" operator="equal">
      <formula>"ZONA DE RIESGO ACEPTABLE"</formula>
    </cfRule>
  </conditionalFormatting>
  <conditionalFormatting sqref="D7:D8">
    <cfRule type="cellIs" dxfId="985" priority="16" stopIfTrue="1" operator="equal">
      <formula>0</formula>
    </cfRule>
  </conditionalFormatting>
  <conditionalFormatting sqref="L56">
    <cfRule type="cellIs" dxfId="984" priority="1" stopIfTrue="1" operator="equal">
      <formula>"FUERTE"</formula>
    </cfRule>
    <cfRule type="cellIs" dxfId="983" priority="2" stopIfTrue="1" operator="equal">
      <formula>"MODERADO"</formula>
    </cfRule>
    <cfRule type="cellIs" dxfId="982" priority="3" stopIfTrue="1" operator="equal">
      <formula>"LEVE"</formula>
    </cfRule>
  </conditionalFormatting>
  <conditionalFormatting sqref="L55">
    <cfRule type="cellIs" dxfId="981" priority="7" stopIfTrue="1" operator="equal">
      <formula>"FUERTE"</formula>
    </cfRule>
    <cfRule type="cellIs" dxfId="980" priority="8" stopIfTrue="1" operator="equal">
      <formula>"MODERADO"</formula>
    </cfRule>
    <cfRule type="cellIs" dxfId="979" priority="9" stopIfTrue="1" operator="equal">
      <formula>"LEVE"</formula>
    </cfRule>
  </conditionalFormatting>
  <dataValidations xWindow="523" yWindow="318" count="18">
    <dataValidation type="list" allowBlank="1" showInputMessage="1" showErrorMessage="1" sqref="E4:E8">
      <formula1>$P$202:$P$206</formula1>
    </dataValidation>
    <dataValidation allowBlank="1" showInputMessage="1" showErrorMessage="1" prompt="Objetos o sujetos que propician el riesgo_x000a_Externos_x000a_PersonasDesastres Naturales_x000a_Errores en los procedimientos_x000a_Instalaciones_x000a_Materiales_x000a_Fallas en la tecnología" sqref="F3"/>
    <dataValidation allowBlank="1" showInputMessage="1" showErrorMessage="1" prompt="Planeación Inadecuada_x000a_Incumplimiento de procedimientos_x000a_Falta de entrenamiento_x000a_Recursos inadecuados o insuficientes_x000a_Metodo no definido o inadecuado" sqref="G45:G49 G102:G106 G4:G8"/>
    <dataValidation allowBlank="1" showInputMessage="1" showErrorMessage="1" prompt="Sanciones_x000a_Pérdida de bienes_x000a_Daño ambiental_x000a_Pérdida de credibilidad_x000a_Detrimento del patrimonio_x000a_Interrupción de la actividad desarrollada_x000a_Disminución de la calidad del servicio_x000a_Enfermedades laborales_x000a_Muerte del paciente_x000a_Incapacidad Permanente" sqref="H4:H5 H45:H49 H102:H106"/>
    <dataValidation type="list" allowBlank="1" showInputMessage="1" showErrorMessage="1" sqref="K4:K106">
      <formula1>$G$202:$G$204</formula1>
    </dataValidation>
    <dataValidation type="list" allowBlank="1" showInputMessage="1" showErrorMessage="1" sqref="I4:I106">
      <formula1>$F$202:$F$204</formula1>
    </dataValidation>
    <dataValidation allowBlank="1" showInputMessage="1" showErrorMessage="1" promptTitle="OBJETOS O SUJETOS QUE PROPICIAN" prompt="Externos_x000a_Personas_x000a_Desastres Naturales_x000a_Errores en los procedimientos_x000a_Instalaciones_x000a_Materiales_x000a_Fallas en la tecnología" sqref="F4:F30 F75:F82 F98:F106"/>
    <dataValidation type="list" allowBlank="1" showInputMessage="1" showErrorMessage="1" sqref="E45:E49 E102:E106 E69:E74">
      <formula1>#REF!</formula1>
    </dataValidation>
    <dataValidation type="list" allowBlank="1" showInputMessage="1" showErrorMessage="1" sqref="E50:E59 E80:E82">
      <formula1>#REF!</formula1>
    </dataValidation>
    <dataValidation type="list" allowBlank="1" showInputMessage="1" showErrorMessage="1" sqref="E60:E68">
      <formula1>#REF!</formula1>
    </dataValidation>
    <dataValidation type="list" allowBlank="1" showInputMessage="1" showErrorMessage="1" sqref="E75:E79">
      <formula1>#REF!</formula1>
    </dataValidation>
    <dataValidation type="list" allowBlank="1" showInputMessage="1" showErrorMessage="1" sqref="E83:E86">
      <formula1>#REF!</formula1>
    </dataValidation>
    <dataValidation type="list" allowBlank="1" showInputMessage="1" showErrorMessage="1" sqref="E87:E89 E97:E99">
      <formula1>#REF!</formula1>
    </dataValidation>
    <dataValidation type="list" allowBlank="1" showInputMessage="1" showErrorMessage="1" sqref="E90:E96">
      <formula1>#REF!</formula1>
    </dataValidation>
    <dataValidation type="list" allowBlank="1" showInputMessage="1" showErrorMessage="1" sqref="E100:E101">
      <formula1>#REF!</formula1>
    </dataValidation>
    <dataValidation type="list" allowBlank="1" showInputMessage="1" showErrorMessage="1" sqref="E9:E29">
      <formula1>#REF!</formula1>
    </dataValidation>
    <dataValidation type="list" allowBlank="1" showInputMessage="1" showErrorMessage="1" sqref="E30:E33 E43:E44">
      <formula1>#REF!</formula1>
    </dataValidation>
    <dataValidation type="list" allowBlank="1" showInputMessage="1" showErrorMessage="1" sqref="E34:E42">
      <formula1>#REF!</formula1>
    </dataValidation>
  </dataValidations>
  <printOptions horizontalCentered="1" verticalCentered="1"/>
  <pageMargins left="0.19685039370078741" right="0.6692913385826772" top="0.98425196850393704" bottom="0.98425196850393704" header="0" footer="0"/>
  <pageSetup scale="70" orientation="landscape"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55"/>
  <sheetViews>
    <sheetView topLeftCell="A4" zoomScale="80" zoomScaleNormal="80" workbookViewId="0">
      <selection activeCell="I3" sqref="I3:I4"/>
    </sheetView>
  </sheetViews>
  <sheetFormatPr baseColWidth="10" defaultColWidth="11.42578125" defaultRowHeight="12.75" x14ac:dyDescent="0.2"/>
  <cols>
    <col min="1" max="1" width="26" style="2" customWidth="1"/>
    <col min="2" max="2" width="26.85546875" style="1" customWidth="1"/>
    <col min="3" max="3" width="24.140625" style="2" customWidth="1"/>
    <col min="4" max="4" width="15.5703125" style="2" customWidth="1"/>
    <col min="5" max="5" width="24.140625" style="2" customWidth="1"/>
    <col min="6" max="6" width="18.5703125" style="2" customWidth="1"/>
    <col min="7" max="7" width="17.7109375" style="2" customWidth="1"/>
    <col min="8" max="8" width="16.85546875" style="2" customWidth="1"/>
    <col min="9" max="11" width="16.140625" style="2" customWidth="1"/>
    <col min="12" max="12" width="22.140625" style="2" customWidth="1"/>
    <col min="13" max="13" width="16.140625" style="2" customWidth="1"/>
    <col min="14" max="14" width="20.28515625" style="2" customWidth="1"/>
    <col min="15" max="15" width="7.85546875" style="2" hidden="1" customWidth="1"/>
    <col min="16" max="16" width="16.7109375" style="2" customWidth="1"/>
    <col min="17" max="17" width="17.5703125" style="2" customWidth="1"/>
    <col min="18" max="18" width="21.5703125" style="2" customWidth="1"/>
    <col min="19" max="16384" width="11.42578125" style="2"/>
  </cols>
  <sheetData>
    <row r="2" spans="1:18" ht="42" customHeight="1" x14ac:dyDescent="0.2">
      <c r="A2" s="222" t="s">
        <v>85</v>
      </c>
      <c r="B2" s="222"/>
      <c r="C2" s="222"/>
      <c r="D2" s="222"/>
      <c r="E2" s="222"/>
      <c r="F2" s="222"/>
      <c r="G2" s="222"/>
      <c r="H2" s="222"/>
      <c r="I2" s="222"/>
      <c r="J2" s="222"/>
      <c r="K2" s="222"/>
      <c r="L2" s="222"/>
      <c r="M2" s="222"/>
      <c r="N2" s="222"/>
      <c r="O2" s="222"/>
      <c r="P2" s="222"/>
      <c r="Q2" s="222"/>
      <c r="R2" s="222"/>
    </row>
    <row r="3" spans="1:18" s="19" customFormat="1" ht="33" customHeight="1" x14ac:dyDescent="0.25">
      <c r="A3" s="223" t="s">
        <v>108</v>
      </c>
      <c r="B3" s="224" t="s">
        <v>80</v>
      </c>
      <c r="C3" s="221" t="s">
        <v>133</v>
      </c>
      <c r="D3" s="221" t="s">
        <v>129</v>
      </c>
      <c r="E3" s="221" t="s">
        <v>132</v>
      </c>
      <c r="F3" s="221" t="s">
        <v>130</v>
      </c>
      <c r="G3" s="221" t="s">
        <v>131</v>
      </c>
      <c r="H3" s="221" t="s">
        <v>134</v>
      </c>
      <c r="I3" s="221" t="s">
        <v>135</v>
      </c>
      <c r="J3" s="221" t="s">
        <v>136</v>
      </c>
      <c r="K3" s="221" t="s">
        <v>138</v>
      </c>
      <c r="L3" s="221"/>
      <c r="M3" s="221"/>
      <c r="N3" s="221"/>
      <c r="O3" s="221"/>
      <c r="P3" s="221"/>
      <c r="Q3" s="221" t="s">
        <v>137</v>
      </c>
      <c r="R3" s="221"/>
    </row>
    <row r="4" spans="1:18" s="19" customFormat="1" ht="39.75" customHeight="1" x14ac:dyDescent="0.25">
      <c r="A4" s="223"/>
      <c r="B4" s="224"/>
      <c r="C4" s="221"/>
      <c r="D4" s="221"/>
      <c r="E4" s="221"/>
      <c r="F4" s="221"/>
      <c r="G4" s="221"/>
      <c r="H4" s="221"/>
      <c r="I4" s="221"/>
      <c r="J4" s="221"/>
      <c r="K4" s="102" t="s">
        <v>96</v>
      </c>
      <c r="L4" s="102" t="s">
        <v>37</v>
      </c>
      <c r="M4" s="102" t="s">
        <v>96</v>
      </c>
      <c r="N4" s="102" t="s">
        <v>36</v>
      </c>
      <c r="O4" s="102"/>
      <c r="P4" s="102" t="s">
        <v>38</v>
      </c>
      <c r="Q4" s="102" t="s">
        <v>139</v>
      </c>
      <c r="R4" s="102" t="s">
        <v>81</v>
      </c>
    </row>
    <row r="5" spans="1:18" s="7" customFormat="1" ht="12.75" customHeight="1" x14ac:dyDescent="0.2">
      <c r="A5" s="210" t="str">
        <f>'Admón. Riesgos'!A4</f>
        <v>INSTITUTO NACIONAL DE FORMACION TECNICA PROFESIONAL</v>
      </c>
      <c r="B5" s="190" t="str">
        <f>'Admón. Riesgos'!D4</f>
        <v>Sistema de información deficiente debido a la  demora en la entrega de la  información solicitada</v>
      </c>
      <c r="C5" s="178" t="str">
        <f>'Admón. Riesgos'!O4</f>
        <v>ZONA DE RIESGO MODERADO</v>
      </c>
      <c r="D5" s="191" t="s">
        <v>87</v>
      </c>
      <c r="E5" s="175" t="s">
        <v>267</v>
      </c>
      <c r="F5" s="180" t="s">
        <v>17</v>
      </c>
      <c r="G5" s="180" t="s">
        <v>87</v>
      </c>
      <c r="H5" s="180" t="s">
        <v>88</v>
      </c>
      <c r="I5" s="180" t="s">
        <v>87</v>
      </c>
      <c r="J5" s="180" t="s">
        <v>90</v>
      </c>
      <c r="K5" s="185">
        <v>1</v>
      </c>
      <c r="L5" s="183" t="str">
        <f>IF(K5=1,"BAJA",IF(K5=2,"MEDIA",IF(K5=3,"ALTA","")))</f>
        <v>BAJA</v>
      </c>
      <c r="M5" s="185">
        <v>10</v>
      </c>
      <c r="N5" s="183" t="str">
        <f>IF(M5=5,"LEVE",IF(M5=10,"MODERADO",IF(M5=20,"FUERTE","")))</f>
        <v>MODERADO</v>
      </c>
      <c r="O5" s="183">
        <f>K5*M5</f>
        <v>10</v>
      </c>
      <c r="P5" s="178" t="str">
        <f>VLOOKUP(O5,$M$548:$N$555,2,0)</f>
        <v>ZONA DE RIESGO MODERADO</v>
      </c>
      <c r="Q5" s="179" t="str">
        <f>IF(P5=C5,"Se mantiene en la zona de riesgo",IF(AND(P5="*",C5="·"),"·","Cambia la evaluación antes de controles"))</f>
        <v>Se mantiene en la zona de riesgo</v>
      </c>
      <c r="R5" s="184" t="s">
        <v>74</v>
      </c>
    </row>
    <row r="6" spans="1:18" s="7" customFormat="1" ht="12.75" customHeight="1" x14ac:dyDescent="0.2">
      <c r="A6" s="211"/>
      <c r="B6" s="190"/>
      <c r="C6" s="178"/>
      <c r="D6" s="191"/>
      <c r="E6" s="176"/>
      <c r="F6" s="181"/>
      <c r="G6" s="181"/>
      <c r="H6" s="181"/>
      <c r="I6" s="181"/>
      <c r="J6" s="181"/>
      <c r="K6" s="185"/>
      <c r="L6" s="183"/>
      <c r="M6" s="185"/>
      <c r="N6" s="183"/>
      <c r="O6" s="183"/>
      <c r="P6" s="178"/>
      <c r="Q6" s="179"/>
      <c r="R6" s="184"/>
    </row>
    <row r="7" spans="1:18" s="7" customFormat="1" ht="12.75" customHeight="1" x14ac:dyDescent="0.2">
      <c r="A7" s="211"/>
      <c r="B7" s="190"/>
      <c r="C7" s="178"/>
      <c r="D7" s="191"/>
      <c r="E7" s="176"/>
      <c r="F7" s="181"/>
      <c r="G7" s="181"/>
      <c r="H7" s="181"/>
      <c r="I7" s="181"/>
      <c r="J7" s="181"/>
      <c r="K7" s="185"/>
      <c r="L7" s="183"/>
      <c r="M7" s="185"/>
      <c r="N7" s="183"/>
      <c r="O7" s="183"/>
      <c r="P7" s="178"/>
      <c r="Q7" s="179"/>
      <c r="R7" s="184"/>
    </row>
    <row r="8" spans="1:18" s="7" customFormat="1" ht="12.75" customHeight="1" x14ac:dyDescent="0.2">
      <c r="A8" s="211"/>
      <c r="B8" s="190"/>
      <c r="C8" s="178"/>
      <c r="D8" s="191"/>
      <c r="E8" s="176"/>
      <c r="F8" s="181"/>
      <c r="G8" s="181"/>
      <c r="H8" s="181"/>
      <c r="I8" s="181"/>
      <c r="J8" s="181"/>
      <c r="K8" s="185"/>
      <c r="L8" s="183"/>
      <c r="M8" s="185"/>
      <c r="N8" s="183"/>
      <c r="O8" s="183"/>
      <c r="P8" s="178"/>
      <c r="Q8" s="179"/>
      <c r="R8" s="184"/>
    </row>
    <row r="9" spans="1:18" s="7" customFormat="1" x14ac:dyDescent="0.2">
      <c r="A9" s="211"/>
      <c r="B9" s="190"/>
      <c r="C9" s="178"/>
      <c r="D9" s="191"/>
      <c r="E9" s="177"/>
      <c r="F9" s="182"/>
      <c r="G9" s="182"/>
      <c r="H9" s="182"/>
      <c r="I9" s="182"/>
      <c r="J9" s="182"/>
      <c r="K9" s="185"/>
      <c r="L9" s="183"/>
      <c r="M9" s="185"/>
      <c r="N9" s="183"/>
      <c r="O9" s="183"/>
      <c r="P9" s="178"/>
      <c r="Q9" s="179"/>
      <c r="R9" s="184"/>
    </row>
    <row r="10" spans="1:18" s="7" customFormat="1" ht="38.25" customHeight="1" x14ac:dyDescent="0.2">
      <c r="A10" s="211"/>
      <c r="B10" s="190" t="str">
        <f>'Admón. Riesgos'!D5</f>
        <v xml:space="preserve">Que no se le asigne los recursos programados para la ejecucion de los proyectos en los planes de accion por proceso </v>
      </c>
      <c r="C10" s="178" t="str">
        <f>'Admón. Riesgos'!O5</f>
        <v>ZONA DE RIESGO IMPORTANTE</v>
      </c>
      <c r="D10" s="192" t="s">
        <v>87</v>
      </c>
      <c r="E10" s="175" t="s">
        <v>263</v>
      </c>
      <c r="F10" s="180" t="s">
        <v>17</v>
      </c>
      <c r="G10" s="180" t="s">
        <v>87</v>
      </c>
      <c r="H10" s="180" t="s">
        <v>88</v>
      </c>
      <c r="I10" s="180" t="s">
        <v>87</v>
      </c>
      <c r="J10" s="180" t="s">
        <v>95</v>
      </c>
      <c r="K10" s="185">
        <v>2</v>
      </c>
      <c r="L10" s="183" t="str">
        <f>IF(K10=1,"BAJA",IF(K10=2,"MEDIA",IF(K10=3,"ALTA","")))</f>
        <v>MEDIA</v>
      </c>
      <c r="M10" s="185">
        <v>10</v>
      </c>
      <c r="N10" s="183" t="str">
        <f>IF(M10=5,"LEVE",IF(M10=10,"MODERADO",IF(M10=20,"FUERTE","")))</f>
        <v>MODERADO</v>
      </c>
      <c r="O10" s="183">
        <f>K10*M10</f>
        <v>20</v>
      </c>
      <c r="P10" s="178" t="str">
        <f>VLOOKUP(O10,$M$548:$N$555,2,0)</f>
        <v>ZONA DE RIESGO IMPORTANTE</v>
      </c>
      <c r="Q10" s="179" t="str">
        <f>IF(P10=C10,"Se mantiene en la zona de riesgo",IF(AND(P10="*",C10="·"),"·","Cambia la evaluación antes de controles"))</f>
        <v>Se mantiene en la zona de riesgo</v>
      </c>
      <c r="R10" s="184" t="s">
        <v>8</v>
      </c>
    </row>
    <row r="11" spans="1:18" s="7" customFormat="1" ht="12.75" customHeight="1" x14ac:dyDescent="0.2">
      <c r="A11" s="211"/>
      <c r="B11" s="190"/>
      <c r="C11" s="178"/>
      <c r="D11" s="193"/>
      <c r="E11" s="176"/>
      <c r="F11" s="206"/>
      <c r="G11" s="206"/>
      <c r="H11" s="206"/>
      <c r="I11" s="206"/>
      <c r="J11" s="206"/>
      <c r="K11" s="185"/>
      <c r="L11" s="183"/>
      <c r="M11" s="185"/>
      <c r="N11" s="183"/>
      <c r="O11" s="183"/>
      <c r="P11" s="178"/>
      <c r="Q11" s="179"/>
      <c r="R11" s="184"/>
    </row>
    <row r="12" spans="1:18" s="7" customFormat="1" ht="12.75" customHeight="1" x14ac:dyDescent="0.2">
      <c r="A12" s="211"/>
      <c r="B12" s="190"/>
      <c r="C12" s="178"/>
      <c r="D12" s="193"/>
      <c r="E12" s="176"/>
      <c r="F12" s="206"/>
      <c r="G12" s="206"/>
      <c r="H12" s="206"/>
      <c r="I12" s="206"/>
      <c r="J12" s="206"/>
      <c r="K12" s="185"/>
      <c r="L12" s="183"/>
      <c r="M12" s="185"/>
      <c r="N12" s="183"/>
      <c r="O12" s="183"/>
      <c r="P12" s="178"/>
      <c r="Q12" s="179"/>
      <c r="R12" s="184"/>
    </row>
    <row r="13" spans="1:18" s="7" customFormat="1" ht="12.75" customHeight="1" x14ac:dyDescent="0.2">
      <c r="A13" s="211"/>
      <c r="B13" s="190"/>
      <c r="C13" s="178"/>
      <c r="D13" s="193"/>
      <c r="E13" s="176"/>
      <c r="F13" s="206"/>
      <c r="G13" s="206"/>
      <c r="H13" s="206"/>
      <c r="I13" s="206"/>
      <c r="J13" s="206"/>
      <c r="K13" s="185"/>
      <c r="L13" s="183"/>
      <c r="M13" s="185"/>
      <c r="N13" s="183"/>
      <c r="O13" s="183"/>
      <c r="P13" s="178"/>
      <c r="Q13" s="179"/>
      <c r="R13" s="184"/>
    </row>
    <row r="14" spans="1:18" s="7" customFormat="1" ht="12.75" customHeight="1" x14ac:dyDescent="0.2">
      <c r="A14" s="211"/>
      <c r="B14" s="190"/>
      <c r="C14" s="178"/>
      <c r="D14" s="194"/>
      <c r="E14" s="177"/>
      <c r="F14" s="207"/>
      <c r="G14" s="207"/>
      <c r="H14" s="207"/>
      <c r="I14" s="207"/>
      <c r="J14" s="207"/>
      <c r="K14" s="185"/>
      <c r="L14" s="183"/>
      <c r="M14" s="185"/>
      <c r="N14" s="183"/>
      <c r="O14" s="183"/>
      <c r="P14" s="178"/>
      <c r="Q14" s="179"/>
      <c r="R14" s="184"/>
    </row>
    <row r="15" spans="1:18" s="7" customFormat="1" x14ac:dyDescent="0.2">
      <c r="A15" s="211"/>
      <c r="B15" s="190" t="str">
        <f>'Admón. Riesgos'!D6</f>
        <v xml:space="preserve">Defiente formulacion de indicadores por proceso </v>
      </c>
      <c r="C15" s="178" t="str">
        <f>'Admón. Riesgos'!O6</f>
        <v>ZONA DE RIESGO MODERADO</v>
      </c>
      <c r="D15" s="192" t="s">
        <v>87</v>
      </c>
      <c r="E15" s="175" t="s">
        <v>264</v>
      </c>
      <c r="F15" s="180" t="s">
        <v>17</v>
      </c>
      <c r="G15" s="180" t="s">
        <v>87</v>
      </c>
      <c r="H15" s="180" t="s">
        <v>88</v>
      </c>
      <c r="I15" s="180" t="s">
        <v>87</v>
      </c>
      <c r="J15" s="180" t="s">
        <v>95</v>
      </c>
      <c r="K15" s="185">
        <v>1</v>
      </c>
      <c r="L15" s="183" t="str">
        <f>IF(K15=1,"BAJA",IF(K15=2,"MEDIA",IF(K15=3,"ALTA","")))</f>
        <v>BAJA</v>
      </c>
      <c r="M15" s="185">
        <v>10</v>
      </c>
      <c r="N15" s="183" t="str">
        <f>IF(M15=5,"LEVE",IF(M15=10,"MODERADO",IF(M15=20,"FUERTE","")))</f>
        <v>MODERADO</v>
      </c>
      <c r="O15" s="183">
        <f>K15*M15</f>
        <v>10</v>
      </c>
      <c r="P15" s="178" t="str">
        <f>VLOOKUP(O15,$M$548:$N$555,2,0)</f>
        <v>ZONA DE RIESGO MODERADO</v>
      </c>
      <c r="Q15" s="179" t="str">
        <f>IF(P15=C15,"Se mantiene en la zona de riesgo",IF(AND(P15="*",C15="·"),"·","Cambia la evaluación antes de controles"))</f>
        <v>Se mantiene en la zona de riesgo</v>
      </c>
      <c r="R15" s="184" t="s">
        <v>9</v>
      </c>
    </row>
    <row r="16" spans="1:18" s="7" customFormat="1" ht="12.75" customHeight="1" x14ac:dyDescent="0.2">
      <c r="A16" s="211"/>
      <c r="B16" s="190"/>
      <c r="C16" s="178"/>
      <c r="D16" s="193"/>
      <c r="E16" s="176"/>
      <c r="F16" s="206"/>
      <c r="G16" s="206"/>
      <c r="H16" s="206"/>
      <c r="I16" s="206"/>
      <c r="J16" s="206"/>
      <c r="K16" s="185"/>
      <c r="L16" s="183"/>
      <c r="M16" s="185"/>
      <c r="N16" s="183"/>
      <c r="O16" s="183"/>
      <c r="P16" s="178"/>
      <c r="Q16" s="179"/>
      <c r="R16" s="184"/>
    </row>
    <row r="17" spans="1:18" s="7" customFormat="1" ht="12.75" customHeight="1" x14ac:dyDescent="0.2">
      <c r="A17" s="211"/>
      <c r="B17" s="190"/>
      <c r="C17" s="178"/>
      <c r="D17" s="193"/>
      <c r="E17" s="176"/>
      <c r="F17" s="206"/>
      <c r="G17" s="206"/>
      <c r="H17" s="206"/>
      <c r="I17" s="206"/>
      <c r="J17" s="206"/>
      <c r="K17" s="185"/>
      <c r="L17" s="183"/>
      <c r="M17" s="185"/>
      <c r="N17" s="183"/>
      <c r="O17" s="183"/>
      <c r="P17" s="178"/>
      <c r="Q17" s="179"/>
      <c r="R17" s="184"/>
    </row>
    <row r="18" spans="1:18" s="7" customFormat="1" ht="12.75" customHeight="1" x14ac:dyDescent="0.2">
      <c r="A18" s="211"/>
      <c r="B18" s="190"/>
      <c r="C18" s="178"/>
      <c r="D18" s="193"/>
      <c r="E18" s="176"/>
      <c r="F18" s="206"/>
      <c r="G18" s="206"/>
      <c r="H18" s="206"/>
      <c r="I18" s="206"/>
      <c r="J18" s="206"/>
      <c r="K18" s="185"/>
      <c r="L18" s="183"/>
      <c r="M18" s="185"/>
      <c r="N18" s="183"/>
      <c r="O18" s="183"/>
      <c r="P18" s="178"/>
      <c r="Q18" s="179"/>
      <c r="R18" s="184"/>
    </row>
    <row r="19" spans="1:18" s="7" customFormat="1" ht="12.75" customHeight="1" x14ac:dyDescent="0.2">
      <c r="A19" s="211"/>
      <c r="B19" s="190"/>
      <c r="C19" s="178"/>
      <c r="D19" s="194"/>
      <c r="E19" s="177"/>
      <c r="F19" s="207"/>
      <c r="G19" s="207"/>
      <c r="H19" s="207"/>
      <c r="I19" s="207"/>
      <c r="J19" s="207"/>
      <c r="K19" s="185"/>
      <c r="L19" s="183"/>
      <c r="M19" s="185"/>
      <c r="N19" s="183"/>
      <c r="O19" s="183"/>
      <c r="P19" s="178"/>
      <c r="Q19" s="179"/>
      <c r="R19" s="184"/>
    </row>
    <row r="20" spans="1:18" s="7" customFormat="1" ht="38.25" customHeight="1" x14ac:dyDescent="0.2">
      <c r="A20" s="211"/>
      <c r="B20" s="190" t="str">
        <f>'Admón. Riesgos'!D7</f>
        <v>Deficiente identificacion, formaluacion de proyectos</v>
      </c>
      <c r="C20" s="178" t="str">
        <f>'Admón. Riesgos'!O7</f>
        <v>ZONA DE RIESGO MODERADO</v>
      </c>
      <c r="D20" s="192" t="s">
        <v>87</v>
      </c>
      <c r="E20" s="175" t="s">
        <v>265</v>
      </c>
      <c r="F20" s="180" t="s">
        <v>17</v>
      </c>
      <c r="G20" s="180" t="s">
        <v>87</v>
      </c>
      <c r="H20" s="180" t="s">
        <v>88</v>
      </c>
      <c r="I20" s="180" t="s">
        <v>87</v>
      </c>
      <c r="J20" s="180" t="s">
        <v>95</v>
      </c>
      <c r="K20" s="185">
        <v>1</v>
      </c>
      <c r="L20" s="183" t="str">
        <f>IF(K20=1,"BAJA",IF(K20=2,"MEDIA",IF(K20=3,"ALTA","")))</f>
        <v>BAJA</v>
      </c>
      <c r="M20" s="185">
        <v>10</v>
      </c>
      <c r="N20" s="183" t="str">
        <f>IF(M20=5,"LEVE",IF(M20=10,"MODERADO",IF(M20=20,"FUERTE","")))</f>
        <v>MODERADO</v>
      </c>
      <c r="O20" s="183">
        <f>K20*M20</f>
        <v>10</v>
      </c>
      <c r="P20" s="178" t="str">
        <f>VLOOKUP(O20,$M$548:$N$555,2,0)</f>
        <v>ZONA DE RIESGO MODERADO</v>
      </c>
      <c r="Q20" s="179" t="str">
        <f>IF(P20=C20,"Se mantiene en la zona de riesgo",IF(AND(P20="*",C20="·"),"·","Cambia la evaluación antes de controles"))</f>
        <v>Se mantiene en la zona de riesgo</v>
      </c>
      <c r="R20" s="184" t="s">
        <v>9</v>
      </c>
    </row>
    <row r="21" spans="1:18" s="7" customFormat="1" ht="12.75" customHeight="1" x14ac:dyDescent="0.2">
      <c r="A21" s="211"/>
      <c r="B21" s="190"/>
      <c r="C21" s="178"/>
      <c r="D21" s="193"/>
      <c r="E21" s="176"/>
      <c r="F21" s="206"/>
      <c r="G21" s="206"/>
      <c r="H21" s="206"/>
      <c r="I21" s="206"/>
      <c r="J21" s="206"/>
      <c r="K21" s="185"/>
      <c r="L21" s="183"/>
      <c r="M21" s="185"/>
      <c r="N21" s="183"/>
      <c r="O21" s="183"/>
      <c r="P21" s="178"/>
      <c r="Q21" s="179"/>
      <c r="R21" s="184"/>
    </row>
    <row r="22" spans="1:18" s="7" customFormat="1" ht="12.75" customHeight="1" x14ac:dyDescent="0.2">
      <c r="A22" s="211"/>
      <c r="B22" s="190"/>
      <c r="C22" s="178"/>
      <c r="D22" s="193"/>
      <c r="E22" s="176"/>
      <c r="F22" s="206"/>
      <c r="G22" s="206"/>
      <c r="H22" s="206"/>
      <c r="I22" s="206"/>
      <c r="J22" s="206"/>
      <c r="K22" s="185"/>
      <c r="L22" s="183"/>
      <c r="M22" s="185"/>
      <c r="N22" s="183"/>
      <c r="O22" s="183"/>
      <c r="P22" s="178"/>
      <c r="Q22" s="179"/>
      <c r="R22" s="184"/>
    </row>
    <row r="23" spans="1:18" s="7" customFormat="1" ht="12.75" customHeight="1" x14ac:dyDescent="0.2">
      <c r="A23" s="211"/>
      <c r="B23" s="190"/>
      <c r="C23" s="178"/>
      <c r="D23" s="193"/>
      <c r="E23" s="176"/>
      <c r="F23" s="206"/>
      <c r="G23" s="206"/>
      <c r="H23" s="206"/>
      <c r="I23" s="206"/>
      <c r="J23" s="206"/>
      <c r="K23" s="185"/>
      <c r="L23" s="183"/>
      <c r="M23" s="185"/>
      <c r="N23" s="183"/>
      <c r="O23" s="183"/>
      <c r="P23" s="178"/>
      <c r="Q23" s="179"/>
      <c r="R23" s="184"/>
    </row>
    <row r="24" spans="1:18" s="7" customFormat="1" ht="12.75" customHeight="1" x14ac:dyDescent="0.2">
      <c r="A24" s="211"/>
      <c r="B24" s="190"/>
      <c r="C24" s="178"/>
      <c r="D24" s="194"/>
      <c r="E24" s="177"/>
      <c r="F24" s="207"/>
      <c r="G24" s="207"/>
      <c r="H24" s="207"/>
      <c r="I24" s="207"/>
      <c r="J24" s="207"/>
      <c r="K24" s="185"/>
      <c r="L24" s="183"/>
      <c r="M24" s="185"/>
      <c r="N24" s="183"/>
      <c r="O24" s="183"/>
      <c r="P24" s="178"/>
      <c r="Q24" s="179"/>
      <c r="R24" s="184"/>
    </row>
    <row r="25" spans="1:18" s="7" customFormat="1" x14ac:dyDescent="0.2">
      <c r="A25" s="211"/>
      <c r="B25" s="190" t="str">
        <f>'Admón. Riesgos'!D8</f>
        <v>Deficiente registro en el banco de proyectos</v>
      </c>
      <c r="C25" s="178" t="str">
        <f>'Admón. Riesgos'!O8</f>
        <v>ZONA DE RIESGO MODERADO</v>
      </c>
      <c r="D25" s="192" t="s">
        <v>87</v>
      </c>
      <c r="E25" s="175" t="s">
        <v>265</v>
      </c>
      <c r="F25" s="180" t="s">
        <v>17</v>
      </c>
      <c r="G25" s="180" t="s">
        <v>87</v>
      </c>
      <c r="H25" s="180" t="s">
        <v>88</v>
      </c>
      <c r="I25" s="180" t="s">
        <v>87</v>
      </c>
      <c r="J25" s="180" t="s">
        <v>95</v>
      </c>
      <c r="K25" s="185">
        <v>1</v>
      </c>
      <c r="L25" s="183" t="str">
        <f>IF(K25=1,"BAJA",IF(K25=2,"MEDIA",IF(K25=3,"ALTA","")))</f>
        <v>BAJA</v>
      </c>
      <c r="M25" s="185">
        <v>10</v>
      </c>
      <c r="N25" s="183" t="str">
        <f>IF(M25=5,"LEVE",IF(M25=10,"MODERADO",IF(M25=20,"FUERTE","")))</f>
        <v>MODERADO</v>
      </c>
      <c r="O25" s="183">
        <f>K25*M25</f>
        <v>10</v>
      </c>
      <c r="P25" s="178" t="str">
        <f>VLOOKUP(O25,$M$548:$N$555,2,0)</f>
        <v>ZONA DE RIESGO MODERADO</v>
      </c>
      <c r="Q25" s="179" t="str">
        <f>IF(P25=C25,"Se mantiene en la zona de riesgo",IF(AND(P25="*",C25="·"),"·","Cambia la evaluación antes de controles"))</f>
        <v>Se mantiene en la zona de riesgo</v>
      </c>
      <c r="R25" s="184" t="s">
        <v>9</v>
      </c>
    </row>
    <row r="26" spans="1:18" s="7" customFormat="1" x14ac:dyDescent="0.2">
      <c r="A26" s="211"/>
      <c r="B26" s="190"/>
      <c r="C26" s="178"/>
      <c r="D26" s="193"/>
      <c r="E26" s="176"/>
      <c r="F26" s="181"/>
      <c r="G26" s="181"/>
      <c r="H26" s="181"/>
      <c r="I26" s="181"/>
      <c r="J26" s="181"/>
      <c r="K26" s="185"/>
      <c r="L26" s="183"/>
      <c r="M26" s="185"/>
      <c r="N26" s="183"/>
      <c r="O26" s="183"/>
      <c r="P26" s="178"/>
      <c r="Q26" s="179"/>
      <c r="R26" s="184"/>
    </row>
    <row r="27" spans="1:18" s="7" customFormat="1" x14ac:dyDescent="0.2">
      <c r="A27" s="211"/>
      <c r="B27" s="190"/>
      <c r="C27" s="178"/>
      <c r="D27" s="193"/>
      <c r="E27" s="177"/>
      <c r="F27" s="181"/>
      <c r="G27" s="181"/>
      <c r="H27" s="181"/>
      <c r="I27" s="181"/>
      <c r="J27" s="181"/>
      <c r="K27" s="185"/>
      <c r="L27" s="183"/>
      <c r="M27" s="185"/>
      <c r="N27" s="183"/>
      <c r="O27" s="183"/>
      <c r="P27" s="178"/>
      <c r="Q27" s="179"/>
      <c r="R27" s="184"/>
    </row>
    <row r="28" spans="1:18" s="7" customFormat="1" x14ac:dyDescent="0.2">
      <c r="A28" s="211"/>
      <c r="B28" s="190"/>
      <c r="C28" s="178"/>
      <c r="D28" s="193"/>
      <c r="E28" s="175" t="s">
        <v>266</v>
      </c>
      <c r="F28" s="181"/>
      <c r="G28" s="181"/>
      <c r="H28" s="181"/>
      <c r="I28" s="181"/>
      <c r="J28" s="181"/>
      <c r="K28" s="185"/>
      <c r="L28" s="183"/>
      <c r="M28" s="185"/>
      <c r="N28" s="183"/>
      <c r="O28" s="183"/>
      <c r="P28" s="178"/>
      <c r="Q28" s="179"/>
      <c r="R28" s="184"/>
    </row>
    <row r="29" spans="1:18" s="7" customFormat="1" x14ac:dyDescent="0.2">
      <c r="A29" s="211"/>
      <c r="B29" s="190"/>
      <c r="C29" s="178"/>
      <c r="D29" s="194"/>
      <c r="E29" s="177"/>
      <c r="F29" s="182"/>
      <c r="G29" s="182"/>
      <c r="H29" s="182"/>
      <c r="I29" s="182"/>
      <c r="J29" s="182"/>
      <c r="K29" s="185"/>
      <c r="L29" s="183"/>
      <c r="M29" s="185"/>
      <c r="N29" s="183"/>
      <c r="O29" s="183"/>
      <c r="P29" s="178"/>
      <c r="Q29" s="179"/>
      <c r="R29" s="184"/>
    </row>
    <row r="30" spans="1:18" s="7" customFormat="1" ht="13.5" customHeight="1" x14ac:dyDescent="0.2">
      <c r="A30" s="211"/>
      <c r="B30" s="190" t="str">
        <f>'Admón. Riesgos'!D9</f>
        <v>Falta de socializacion del Estatuto General de la Contratacion Publica a lo todos los servidores como mecanismo de transparencia al procedimiento de contratacion</v>
      </c>
      <c r="C30" s="178" t="str">
        <f>'Admón. Riesgos'!O9</f>
        <v>ZONA DE RIESGO IMPORTANTE</v>
      </c>
      <c r="D30" s="192" t="s">
        <v>87</v>
      </c>
      <c r="E30" s="175" t="s">
        <v>576</v>
      </c>
      <c r="F30" s="180" t="s">
        <v>17</v>
      </c>
      <c r="G30" s="180" t="s">
        <v>87</v>
      </c>
      <c r="H30" s="180" t="s">
        <v>88</v>
      </c>
      <c r="I30" s="180" t="s">
        <v>87</v>
      </c>
      <c r="J30" s="180" t="s">
        <v>95</v>
      </c>
      <c r="K30" s="185">
        <v>2</v>
      </c>
      <c r="L30" s="183" t="str">
        <f t="shared" ref="L30" si="0">IF(K30=1,"BAJA",IF(K30=2,"MEDIA",IF(K30=3,"ALTA","")))</f>
        <v>MEDIA</v>
      </c>
      <c r="M30" s="185">
        <v>10</v>
      </c>
      <c r="N30" s="183" t="str">
        <f t="shared" ref="N30" si="1">IF(M30=5,"LEVE",IF(M30=10,"MODERADO",IF(M30=20,"FUERTE","")))</f>
        <v>MODERADO</v>
      </c>
      <c r="O30" s="183">
        <f t="shared" ref="O30" si="2">K30*M30</f>
        <v>20</v>
      </c>
      <c r="P30" s="178" t="str">
        <f t="shared" ref="P30" si="3">VLOOKUP(O30,$M$548:$N$555,2,0)</f>
        <v>ZONA DE RIESGO IMPORTANTE</v>
      </c>
      <c r="Q30" s="179" t="str">
        <f t="shared" ref="Q30" si="4">IF(P30=C30,"Se mantiene en la zona de riesgo",IF(AND(P30="*",C30="·"),"·","Cambia la evaluación antes de controles"))</f>
        <v>Se mantiene en la zona de riesgo</v>
      </c>
      <c r="R30" s="184" t="s">
        <v>9</v>
      </c>
    </row>
    <row r="31" spans="1:18" s="7" customFormat="1" x14ac:dyDescent="0.2">
      <c r="A31" s="211"/>
      <c r="B31" s="190"/>
      <c r="C31" s="178"/>
      <c r="D31" s="193"/>
      <c r="E31" s="176"/>
      <c r="F31" s="181"/>
      <c r="G31" s="181"/>
      <c r="H31" s="181"/>
      <c r="I31" s="181"/>
      <c r="J31" s="181"/>
      <c r="K31" s="185"/>
      <c r="L31" s="183"/>
      <c r="M31" s="185"/>
      <c r="N31" s="183"/>
      <c r="O31" s="183"/>
      <c r="P31" s="178"/>
      <c r="Q31" s="179"/>
      <c r="R31" s="184"/>
    </row>
    <row r="32" spans="1:18" s="7" customFormat="1" x14ac:dyDescent="0.2">
      <c r="A32" s="211"/>
      <c r="B32" s="190"/>
      <c r="C32" s="178"/>
      <c r="D32" s="193"/>
      <c r="E32" s="176"/>
      <c r="F32" s="181"/>
      <c r="G32" s="181"/>
      <c r="H32" s="181"/>
      <c r="I32" s="181"/>
      <c r="J32" s="181"/>
      <c r="K32" s="185"/>
      <c r="L32" s="183"/>
      <c r="M32" s="185"/>
      <c r="N32" s="183"/>
      <c r="O32" s="183"/>
      <c r="P32" s="178"/>
      <c r="Q32" s="179"/>
      <c r="R32" s="184"/>
    </row>
    <row r="33" spans="1:18" s="7" customFormat="1" x14ac:dyDescent="0.2">
      <c r="A33" s="211"/>
      <c r="B33" s="190"/>
      <c r="C33" s="178"/>
      <c r="D33" s="193"/>
      <c r="E33" s="176"/>
      <c r="F33" s="181"/>
      <c r="G33" s="181"/>
      <c r="H33" s="181"/>
      <c r="I33" s="181"/>
      <c r="J33" s="181"/>
      <c r="K33" s="185"/>
      <c r="L33" s="183"/>
      <c r="M33" s="185"/>
      <c r="N33" s="183"/>
      <c r="O33" s="183"/>
      <c r="P33" s="178"/>
      <c r="Q33" s="179"/>
      <c r="R33" s="184"/>
    </row>
    <row r="34" spans="1:18" s="7" customFormat="1" x14ac:dyDescent="0.2">
      <c r="A34" s="211"/>
      <c r="B34" s="190"/>
      <c r="C34" s="178"/>
      <c r="D34" s="194"/>
      <c r="E34" s="177"/>
      <c r="F34" s="182"/>
      <c r="G34" s="182"/>
      <c r="H34" s="182"/>
      <c r="I34" s="182"/>
      <c r="J34" s="182"/>
      <c r="K34" s="185"/>
      <c r="L34" s="183"/>
      <c r="M34" s="185"/>
      <c r="N34" s="183"/>
      <c r="O34" s="183"/>
      <c r="P34" s="178"/>
      <c r="Q34" s="179"/>
      <c r="R34" s="184"/>
    </row>
    <row r="35" spans="1:18" s="7" customFormat="1" ht="13.5" customHeight="1" x14ac:dyDescent="0.2">
      <c r="A35" s="211"/>
      <c r="B35" s="190" t="str">
        <f>'Admón. Riesgos'!D10</f>
        <v>Celebracion de contrato sin el cumplimiento de los requisitos legales</v>
      </c>
      <c r="C35" s="178" t="str">
        <f>'Admón. Riesgos'!O10</f>
        <v>ZONA DE RIESGO ACEPTABLE</v>
      </c>
      <c r="D35" s="192" t="s">
        <v>87</v>
      </c>
      <c r="E35" s="175" t="s">
        <v>577</v>
      </c>
      <c r="F35" s="180" t="s">
        <v>17</v>
      </c>
      <c r="G35" s="180" t="s">
        <v>87</v>
      </c>
      <c r="H35" s="180" t="s">
        <v>88</v>
      </c>
      <c r="I35" s="180" t="s">
        <v>87</v>
      </c>
      <c r="J35" s="180" t="s">
        <v>95</v>
      </c>
      <c r="K35" s="185">
        <v>1</v>
      </c>
      <c r="L35" s="183" t="str">
        <f t="shared" ref="L35" si="5">IF(K35=1,"BAJA",IF(K35=2,"MEDIA",IF(K35=3,"ALTA","")))</f>
        <v>BAJA</v>
      </c>
      <c r="M35" s="185">
        <v>5</v>
      </c>
      <c r="N35" s="183" t="str">
        <f t="shared" ref="N35" si="6">IF(M35=5,"LEVE",IF(M35=10,"MODERADO",IF(M35=20,"FUERTE","")))</f>
        <v>LEVE</v>
      </c>
      <c r="O35" s="183">
        <f t="shared" ref="O35" si="7">K35*M35</f>
        <v>5</v>
      </c>
      <c r="P35" s="178" t="str">
        <f t="shared" ref="P35" si="8">VLOOKUP(O35,$M$548:$N$555,2,0)</f>
        <v>ZONA DE RIESGO ACEPTABLE</v>
      </c>
      <c r="Q35" s="179" t="str">
        <f t="shared" ref="Q35" si="9">IF(P35=C35,"Se mantiene en la zona de riesgo",IF(AND(P35="*",C35="·"),"·","Cambia la evaluación antes de controles"))</f>
        <v>Se mantiene en la zona de riesgo</v>
      </c>
      <c r="R35" s="184" t="s">
        <v>9</v>
      </c>
    </row>
    <row r="36" spans="1:18" s="7" customFormat="1" x14ac:dyDescent="0.2">
      <c r="A36" s="211"/>
      <c r="B36" s="190"/>
      <c r="C36" s="178"/>
      <c r="D36" s="193"/>
      <c r="E36" s="177"/>
      <c r="F36" s="181"/>
      <c r="G36" s="181"/>
      <c r="H36" s="181"/>
      <c r="I36" s="181"/>
      <c r="J36" s="181"/>
      <c r="K36" s="185"/>
      <c r="L36" s="183"/>
      <c r="M36" s="185"/>
      <c r="N36" s="183"/>
      <c r="O36" s="183"/>
      <c r="P36" s="178"/>
      <c r="Q36" s="179"/>
      <c r="R36" s="184"/>
    </row>
    <row r="37" spans="1:18" s="7" customFormat="1" x14ac:dyDescent="0.2">
      <c r="A37" s="211"/>
      <c r="B37" s="190"/>
      <c r="C37" s="178"/>
      <c r="D37" s="193"/>
      <c r="E37" s="175" t="s">
        <v>396</v>
      </c>
      <c r="F37" s="181"/>
      <c r="G37" s="181"/>
      <c r="H37" s="181"/>
      <c r="I37" s="181"/>
      <c r="J37" s="181"/>
      <c r="K37" s="185"/>
      <c r="L37" s="183"/>
      <c r="M37" s="185"/>
      <c r="N37" s="183"/>
      <c r="O37" s="183"/>
      <c r="P37" s="178"/>
      <c r="Q37" s="179"/>
      <c r="R37" s="184"/>
    </row>
    <row r="38" spans="1:18" s="7" customFormat="1" x14ac:dyDescent="0.2">
      <c r="A38" s="211"/>
      <c r="B38" s="190"/>
      <c r="C38" s="178"/>
      <c r="D38" s="193"/>
      <c r="E38" s="176"/>
      <c r="F38" s="181"/>
      <c r="G38" s="181"/>
      <c r="H38" s="181"/>
      <c r="I38" s="181"/>
      <c r="J38" s="181"/>
      <c r="K38" s="185"/>
      <c r="L38" s="183"/>
      <c r="M38" s="185"/>
      <c r="N38" s="183"/>
      <c r="O38" s="183"/>
      <c r="P38" s="178"/>
      <c r="Q38" s="179"/>
      <c r="R38" s="184"/>
    </row>
    <row r="39" spans="1:18" s="7" customFormat="1" x14ac:dyDescent="0.2">
      <c r="A39" s="211"/>
      <c r="B39" s="190"/>
      <c r="C39" s="178"/>
      <c r="D39" s="194"/>
      <c r="E39" s="177"/>
      <c r="F39" s="182"/>
      <c r="G39" s="182"/>
      <c r="H39" s="182"/>
      <c r="I39" s="182"/>
      <c r="J39" s="182"/>
      <c r="K39" s="185"/>
      <c r="L39" s="183"/>
      <c r="M39" s="185"/>
      <c r="N39" s="183"/>
      <c r="O39" s="183"/>
      <c r="P39" s="178"/>
      <c r="Q39" s="179"/>
      <c r="R39" s="184"/>
    </row>
    <row r="40" spans="1:18" s="7" customFormat="1" ht="13.5" customHeight="1" x14ac:dyDescent="0.2">
      <c r="A40" s="211"/>
      <c r="B40" s="190" t="str">
        <f>'Admón. Riesgos'!D11</f>
        <v xml:space="preserve">Intereses ilicitos en la celebracion de contartos </v>
      </c>
      <c r="C40" s="178" t="str">
        <f>'Admón. Riesgos'!O11</f>
        <v>ZONA DE RIESGO IMPORTANTE</v>
      </c>
      <c r="D40" s="192" t="s">
        <v>87</v>
      </c>
      <c r="E40" s="175" t="s">
        <v>577</v>
      </c>
      <c r="F40" s="180" t="s">
        <v>17</v>
      </c>
      <c r="G40" s="180" t="s">
        <v>87</v>
      </c>
      <c r="H40" s="180" t="s">
        <v>87</v>
      </c>
      <c r="I40" s="180" t="s">
        <v>87</v>
      </c>
      <c r="J40" s="180" t="s">
        <v>95</v>
      </c>
      <c r="K40" s="185">
        <v>2</v>
      </c>
      <c r="L40" s="183" t="str">
        <f t="shared" ref="L40" si="10">IF(K40=1,"BAJA",IF(K40=2,"MEDIA",IF(K40=3,"ALTA","")))</f>
        <v>MEDIA</v>
      </c>
      <c r="M40" s="185">
        <v>10</v>
      </c>
      <c r="N40" s="183" t="str">
        <f t="shared" ref="N40" si="11">IF(M40=5,"LEVE",IF(M40=10,"MODERADO",IF(M40=20,"FUERTE","")))</f>
        <v>MODERADO</v>
      </c>
      <c r="O40" s="183">
        <f t="shared" ref="O40" si="12">K40*M40</f>
        <v>20</v>
      </c>
      <c r="P40" s="178" t="str">
        <f t="shared" ref="P40" si="13">VLOOKUP(O40,$M$548:$N$555,2,0)</f>
        <v>ZONA DE RIESGO IMPORTANTE</v>
      </c>
      <c r="Q40" s="179" t="str">
        <f t="shared" ref="Q40" si="14">IF(P40=C40,"Se mantiene en la zona de riesgo",IF(AND(P40="*",C40="·"),"·","Cambia la evaluación antes de controles"))</f>
        <v>Se mantiene en la zona de riesgo</v>
      </c>
      <c r="R40" s="184" t="s">
        <v>9</v>
      </c>
    </row>
    <row r="41" spans="1:18" s="7" customFormat="1" x14ac:dyDescent="0.2">
      <c r="A41" s="211"/>
      <c r="B41" s="190"/>
      <c r="C41" s="178"/>
      <c r="D41" s="193"/>
      <c r="E41" s="177"/>
      <c r="F41" s="181"/>
      <c r="G41" s="181"/>
      <c r="H41" s="181"/>
      <c r="I41" s="181"/>
      <c r="J41" s="181"/>
      <c r="K41" s="185"/>
      <c r="L41" s="183"/>
      <c r="M41" s="185"/>
      <c r="N41" s="183"/>
      <c r="O41" s="183"/>
      <c r="P41" s="178"/>
      <c r="Q41" s="179"/>
      <c r="R41" s="184"/>
    </row>
    <row r="42" spans="1:18" s="7" customFormat="1" x14ac:dyDescent="0.2">
      <c r="A42" s="211"/>
      <c r="B42" s="190"/>
      <c r="C42" s="178"/>
      <c r="D42" s="193"/>
      <c r="E42" s="175" t="s">
        <v>396</v>
      </c>
      <c r="F42" s="181"/>
      <c r="G42" s="181"/>
      <c r="H42" s="181"/>
      <c r="I42" s="181"/>
      <c r="J42" s="181"/>
      <c r="K42" s="185"/>
      <c r="L42" s="183"/>
      <c r="M42" s="185"/>
      <c r="N42" s="183"/>
      <c r="O42" s="183"/>
      <c r="P42" s="178"/>
      <c r="Q42" s="179"/>
      <c r="R42" s="184"/>
    </row>
    <row r="43" spans="1:18" s="7" customFormat="1" x14ac:dyDescent="0.2">
      <c r="A43" s="211"/>
      <c r="B43" s="190"/>
      <c r="C43" s="178"/>
      <c r="D43" s="193"/>
      <c r="E43" s="176"/>
      <c r="F43" s="181"/>
      <c r="G43" s="181"/>
      <c r="H43" s="181"/>
      <c r="I43" s="181"/>
      <c r="J43" s="181"/>
      <c r="K43" s="185"/>
      <c r="L43" s="183"/>
      <c r="M43" s="185"/>
      <c r="N43" s="183"/>
      <c r="O43" s="183"/>
      <c r="P43" s="178"/>
      <c r="Q43" s="179"/>
      <c r="R43" s="184"/>
    </row>
    <row r="44" spans="1:18" s="7" customFormat="1" x14ac:dyDescent="0.2">
      <c r="A44" s="211"/>
      <c r="B44" s="190"/>
      <c r="C44" s="178"/>
      <c r="D44" s="194"/>
      <c r="E44" s="177"/>
      <c r="F44" s="182"/>
      <c r="G44" s="182"/>
      <c r="H44" s="182"/>
      <c r="I44" s="182"/>
      <c r="J44" s="182"/>
      <c r="K44" s="185"/>
      <c r="L44" s="183"/>
      <c r="M44" s="185"/>
      <c r="N44" s="183"/>
      <c r="O44" s="183"/>
      <c r="P44" s="178"/>
      <c r="Q44" s="179"/>
      <c r="R44" s="184"/>
    </row>
    <row r="45" spans="1:18" s="7" customFormat="1" ht="13.5" customHeight="1" x14ac:dyDescent="0.2">
      <c r="A45" s="211"/>
      <c r="B45" s="190" t="str">
        <f>'Admón. Riesgos'!D12</f>
        <v>Violacion al regimen de inhabilidades e incompatibilidad</v>
      </c>
      <c r="C45" s="178" t="str">
        <f>'Admón. Riesgos'!O12</f>
        <v>ZONA DE RIESGO ACEPTABLE</v>
      </c>
      <c r="D45" s="192" t="s">
        <v>87</v>
      </c>
      <c r="E45" s="175" t="s">
        <v>577</v>
      </c>
      <c r="F45" s="180" t="s">
        <v>17</v>
      </c>
      <c r="G45" s="180" t="s">
        <v>87</v>
      </c>
      <c r="H45" s="180" t="s">
        <v>87</v>
      </c>
      <c r="I45" s="180" t="s">
        <v>87</v>
      </c>
      <c r="J45" s="180" t="s">
        <v>95</v>
      </c>
      <c r="K45" s="185">
        <v>1</v>
      </c>
      <c r="L45" s="183" t="str">
        <f t="shared" ref="L45" si="15">IF(K45=1,"BAJA",IF(K45=2,"MEDIA",IF(K45=3,"ALTA","")))</f>
        <v>BAJA</v>
      </c>
      <c r="M45" s="185">
        <v>5</v>
      </c>
      <c r="N45" s="183" t="str">
        <f t="shared" ref="N45" si="16">IF(M45=5,"LEVE",IF(M45=10,"MODERADO",IF(M45=20,"FUERTE","")))</f>
        <v>LEVE</v>
      </c>
      <c r="O45" s="183">
        <f t="shared" ref="O45" si="17">K45*M45</f>
        <v>5</v>
      </c>
      <c r="P45" s="178" t="str">
        <f t="shared" ref="P45" si="18">VLOOKUP(O45,$M$548:$N$555,2,0)</f>
        <v>ZONA DE RIESGO ACEPTABLE</v>
      </c>
      <c r="Q45" s="179" t="str">
        <f t="shared" ref="Q45" si="19">IF(P45=C45,"Se mantiene en la zona de riesgo",IF(AND(P45="*",C45="·"),"·","Cambia la evaluación antes de controles"))</f>
        <v>Se mantiene en la zona de riesgo</v>
      </c>
      <c r="R45" s="184" t="s">
        <v>9</v>
      </c>
    </row>
    <row r="46" spans="1:18" s="7" customFormat="1" x14ac:dyDescent="0.2">
      <c r="A46" s="211"/>
      <c r="B46" s="190"/>
      <c r="C46" s="178"/>
      <c r="D46" s="193"/>
      <c r="E46" s="177"/>
      <c r="F46" s="181"/>
      <c r="G46" s="181"/>
      <c r="H46" s="181"/>
      <c r="I46" s="181"/>
      <c r="J46" s="181"/>
      <c r="K46" s="185"/>
      <c r="L46" s="183"/>
      <c r="M46" s="185"/>
      <c r="N46" s="183"/>
      <c r="O46" s="183"/>
      <c r="P46" s="178"/>
      <c r="Q46" s="179"/>
      <c r="R46" s="184"/>
    </row>
    <row r="47" spans="1:18" s="7" customFormat="1" x14ac:dyDescent="0.2">
      <c r="A47" s="211"/>
      <c r="B47" s="190"/>
      <c r="C47" s="178"/>
      <c r="D47" s="193"/>
      <c r="E47" s="175" t="s">
        <v>396</v>
      </c>
      <c r="F47" s="181"/>
      <c r="G47" s="181"/>
      <c r="H47" s="181"/>
      <c r="I47" s="181"/>
      <c r="J47" s="181"/>
      <c r="K47" s="185"/>
      <c r="L47" s="183"/>
      <c r="M47" s="185"/>
      <c r="N47" s="183"/>
      <c r="O47" s="183"/>
      <c r="P47" s="178"/>
      <c r="Q47" s="179"/>
      <c r="R47" s="184"/>
    </row>
    <row r="48" spans="1:18" s="7" customFormat="1" x14ac:dyDescent="0.2">
      <c r="A48" s="211"/>
      <c r="B48" s="190"/>
      <c r="C48" s="178"/>
      <c r="D48" s="193"/>
      <c r="E48" s="176"/>
      <c r="F48" s="181"/>
      <c r="G48" s="181"/>
      <c r="H48" s="181"/>
      <c r="I48" s="181"/>
      <c r="J48" s="181"/>
      <c r="K48" s="185"/>
      <c r="L48" s="183"/>
      <c r="M48" s="185"/>
      <c r="N48" s="183"/>
      <c r="O48" s="183"/>
      <c r="P48" s="178"/>
      <c r="Q48" s="179"/>
      <c r="R48" s="184"/>
    </row>
    <row r="49" spans="1:18" s="7" customFormat="1" x14ac:dyDescent="0.2">
      <c r="A49" s="211"/>
      <c r="B49" s="190"/>
      <c r="C49" s="178"/>
      <c r="D49" s="194"/>
      <c r="E49" s="177"/>
      <c r="F49" s="182"/>
      <c r="G49" s="182"/>
      <c r="H49" s="182"/>
      <c r="I49" s="182"/>
      <c r="J49" s="182"/>
      <c r="K49" s="185"/>
      <c r="L49" s="183"/>
      <c r="M49" s="185"/>
      <c r="N49" s="183"/>
      <c r="O49" s="183"/>
      <c r="P49" s="178"/>
      <c r="Q49" s="179"/>
      <c r="R49" s="184"/>
    </row>
    <row r="50" spans="1:18" s="7" customFormat="1" ht="13.5" customHeight="1" x14ac:dyDescent="0.2">
      <c r="A50" s="211"/>
      <c r="B50" s="190" t="str">
        <f>'Admón. Riesgos'!D13</f>
        <v>Liquidar el contrato sin verificar el efectivo cumplimiento del objeto contractual</v>
      </c>
      <c r="C50" s="178" t="str">
        <f>'Admón. Riesgos'!O13</f>
        <v>ZONA DE RIESGO MODERADO</v>
      </c>
      <c r="D50" s="192" t="s">
        <v>87</v>
      </c>
      <c r="E50" s="175" t="s">
        <v>577</v>
      </c>
      <c r="F50" s="180" t="s">
        <v>17</v>
      </c>
      <c r="G50" s="180" t="s">
        <v>87</v>
      </c>
      <c r="H50" s="180" t="s">
        <v>88</v>
      </c>
      <c r="I50" s="180" t="s">
        <v>87</v>
      </c>
      <c r="J50" s="180" t="s">
        <v>95</v>
      </c>
      <c r="K50" s="185">
        <v>1</v>
      </c>
      <c r="L50" s="183" t="str">
        <f t="shared" ref="L50" si="20">IF(K50=1,"BAJA",IF(K50=2,"MEDIA",IF(K50=3,"ALTA","")))</f>
        <v>BAJA</v>
      </c>
      <c r="M50" s="185">
        <v>10</v>
      </c>
      <c r="N50" s="183" t="str">
        <f t="shared" ref="N50" si="21">IF(M50=5,"LEVE",IF(M50=10,"MODERADO",IF(M50=20,"FUERTE","")))</f>
        <v>MODERADO</v>
      </c>
      <c r="O50" s="183">
        <f t="shared" ref="O50" si="22">K50*M50</f>
        <v>10</v>
      </c>
      <c r="P50" s="178" t="str">
        <f t="shared" ref="P50" si="23">VLOOKUP(O50,$M$548:$N$555,2,0)</f>
        <v>ZONA DE RIESGO MODERADO</v>
      </c>
      <c r="Q50" s="179" t="str">
        <f t="shared" ref="Q50" si="24">IF(P50=C50,"Se mantiene en la zona de riesgo",IF(AND(P50="*",C50="·"),"·","Cambia la evaluación antes de controles"))</f>
        <v>Se mantiene en la zona de riesgo</v>
      </c>
      <c r="R50" s="184" t="s">
        <v>9</v>
      </c>
    </row>
    <row r="51" spans="1:18" s="7" customFormat="1" x14ac:dyDescent="0.2">
      <c r="A51" s="211"/>
      <c r="B51" s="190"/>
      <c r="C51" s="178"/>
      <c r="D51" s="193"/>
      <c r="E51" s="177"/>
      <c r="F51" s="181"/>
      <c r="G51" s="181"/>
      <c r="H51" s="181"/>
      <c r="I51" s="181"/>
      <c r="J51" s="181"/>
      <c r="K51" s="185"/>
      <c r="L51" s="183"/>
      <c r="M51" s="185"/>
      <c r="N51" s="183"/>
      <c r="O51" s="183"/>
      <c r="P51" s="178"/>
      <c r="Q51" s="179"/>
      <c r="R51" s="184"/>
    </row>
    <row r="52" spans="1:18" s="7" customFormat="1" x14ac:dyDescent="0.2">
      <c r="A52" s="211"/>
      <c r="B52" s="190"/>
      <c r="C52" s="178"/>
      <c r="D52" s="193"/>
      <c r="E52" s="175" t="s">
        <v>396</v>
      </c>
      <c r="F52" s="181"/>
      <c r="G52" s="181"/>
      <c r="H52" s="181"/>
      <c r="I52" s="181"/>
      <c r="J52" s="181"/>
      <c r="K52" s="185"/>
      <c r="L52" s="183"/>
      <c r="M52" s="185"/>
      <c r="N52" s="183"/>
      <c r="O52" s="183"/>
      <c r="P52" s="178"/>
      <c r="Q52" s="179"/>
      <c r="R52" s="184"/>
    </row>
    <row r="53" spans="1:18" s="7" customFormat="1" x14ac:dyDescent="0.2">
      <c r="A53" s="211"/>
      <c r="B53" s="190"/>
      <c r="C53" s="178"/>
      <c r="D53" s="193"/>
      <c r="E53" s="176"/>
      <c r="F53" s="181"/>
      <c r="G53" s="181"/>
      <c r="H53" s="181"/>
      <c r="I53" s="181"/>
      <c r="J53" s="181"/>
      <c r="K53" s="185"/>
      <c r="L53" s="183"/>
      <c r="M53" s="185"/>
      <c r="N53" s="183"/>
      <c r="O53" s="183"/>
      <c r="P53" s="178"/>
      <c r="Q53" s="179"/>
      <c r="R53" s="184"/>
    </row>
    <row r="54" spans="1:18" s="7" customFormat="1" x14ac:dyDescent="0.2">
      <c r="A54" s="211"/>
      <c r="B54" s="190"/>
      <c r="C54" s="178"/>
      <c r="D54" s="194"/>
      <c r="E54" s="177"/>
      <c r="F54" s="182"/>
      <c r="G54" s="182"/>
      <c r="H54" s="182"/>
      <c r="I54" s="182"/>
      <c r="J54" s="182"/>
      <c r="K54" s="185"/>
      <c r="L54" s="183"/>
      <c r="M54" s="185"/>
      <c r="N54" s="183"/>
      <c r="O54" s="183"/>
      <c r="P54" s="178"/>
      <c r="Q54" s="179"/>
      <c r="R54" s="184"/>
    </row>
    <row r="55" spans="1:18" s="7" customFormat="1" ht="13.5" customHeight="1" x14ac:dyDescent="0.2">
      <c r="A55" s="211"/>
      <c r="B55" s="190" t="str">
        <f>'Admón. Riesgos'!D14</f>
        <v xml:space="preserve">Irregularidades en el proceso de evaluacion de las ofertas </v>
      </c>
      <c r="C55" s="178" t="str">
        <f>'Admón. Riesgos'!O14</f>
        <v>ZONA DE RIESGO IMPORTANTE</v>
      </c>
      <c r="D55" s="192" t="s">
        <v>87</v>
      </c>
      <c r="E55" s="175" t="s">
        <v>577</v>
      </c>
      <c r="F55" s="180" t="s">
        <v>17</v>
      </c>
      <c r="G55" s="180" t="s">
        <v>87</v>
      </c>
      <c r="H55" s="180" t="s">
        <v>88</v>
      </c>
      <c r="I55" s="180" t="s">
        <v>87</v>
      </c>
      <c r="J55" s="180" t="s">
        <v>95</v>
      </c>
      <c r="K55" s="185">
        <v>2</v>
      </c>
      <c r="L55" s="183" t="str">
        <f t="shared" ref="L55" si="25">IF(K55=1,"BAJA",IF(K55=2,"MEDIA",IF(K55=3,"ALTA","")))</f>
        <v>MEDIA</v>
      </c>
      <c r="M55" s="185">
        <v>10</v>
      </c>
      <c r="N55" s="183" t="str">
        <f t="shared" ref="N55" si="26">IF(M55=5,"LEVE",IF(M55=10,"MODERADO",IF(M55=20,"FUERTE","")))</f>
        <v>MODERADO</v>
      </c>
      <c r="O55" s="183">
        <f t="shared" ref="O55" si="27">K55*M55</f>
        <v>20</v>
      </c>
      <c r="P55" s="178" t="str">
        <f t="shared" ref="P55" si="28">VLOOKUP(O55,$M$548:$N$555,2,0)</f>
        <v>ZONA DE RIESGO IMPORTANTE</v>
      </c>
      <c r="Q55" s="179" t="str">
        <f t="shared" ref="Q55" si="29">IF(P55=C55,"Se mantiene en la zona de riesgo",IF(AND(P55="*",C55="·"),"·","Cambia la evaluación antes de controles"))</f>
        <v>Se mantiene en la zona de riesgo</v>
      </c>
      <c r="R55" s="184" t="s">
        <v>9</v>
      </c>
    </row>
    <row r="56" spans="1:18" s="7" customFormat="1" x14ac:dyDescent="0.2">
      <c r="A56" s="211"/>
      <c r="B56" s="190"/>
      <c r="C56" s="178"/>
      <c r="D56" s="193"/>
      <c r="E56" s="177"/>
      <c r="F56" s="181"/>
      <c r="G56" s="181"/>
      <c r="H56" s="181"/>
      <c r="I56" s="181"/>
      <c r="J56" s="181"/>
      <c r="K56" s="185"/>
      <c r="L56" s="183"/>
      <c r="M56" s="185"/>
      <c r="N56" s="183"/>
      <c r="O56" s="183"/>
      <c r="P56" s="178"/>
      <c r="Q56" s="179"/>
      <c r="R56" s="184"/>
    </row>
    <row r="57" spans="1:18" s="7" customFormat="1" x14ac:dyDescent="0.2">
      <c r="A57" s="211"/>
      <c r="B57" s="190"/>
      <c r="C57" s="178"/>
      <c r="D57" s="193"/>
      <c r="E57" s="175" t="s">
        <v>396</v>
      </c>
      <c r="F57" s="181"/>
      <c r="G57" s="181"/>
      <c r="H57" s="181"/>
      <c r="I57" s="181"/>
      <c r="J57" s="181"/>
      <c r="K57" s="185"/>
      <c r="L57" s="183"/>
      <c r="M57" s="185"/>
      <c r="N57" s="183"/>
      <c r="O57" s="183"/>
      <c r="P57" s="178"/>
      <c r="Q57" s="179"/>
      <c r="R57" s="184"/>
    </row>
    <row r="58" spans="1:18" s="7" customFormat="1" x14ac:dyDescent="0.2">
      <c r="A58" s="211"/>
      <c r="B58" s="190"/>
      <c r="C58" s="178"/>
      <c r="D58" s="193"/>
      <c r="E58" s="176"/>
      <c r="F58" s="181"/>
      <c r="G58" s="181"/>
      <c r="H58" s="181"/>
      <c r="I58" s="181"/>
      <c r="J58" s="181"/>
      <c r="K58" s="185"/>
      <c r="L58" s="183"/>
      <c r="M58" s="185"/>
      <c r="N58" s="183"/>
      <c r="O58" s="183"/>
      <c r="P58" s="178"/>
      <c r="Q58" s="179"/>
      <c r="R58" s="184"/>
    </row>
    <row r="59" spans="1:18" s="7" customFormat="1" x14ac:dyDescent="0.2">
      <c r="A59" s="211"/>
      <c r="B59" s="190"/>
      <c r="C59" s="178"/>
      <c r="D59" s="194"/>
      <c r="E59" s="177"/>
      <c r="F59" s="182"/>
      <c r="G59" s="182"/>
      <c r="H59" s="182"/>
      <c r="I59" s="182"/>
      <c r="J59" s="182"/>
      <c r="K59" s="185"/>
      <c r="L59" s="183"/>
      <c r="M59" s="185"/>
      <c r="N59" s="183"/>
      <c r="O59" s="183"/>
      <c r="P59" s="178"/>
      <c r="Q59" s="179"/>
      <c r="R59" s="184"/>
    </row>
    <row r="60" spans="1:18" s="7" customFormat="1" x14ac:dyDescent="0.2">
      <c r="A60" s="211"/>
      <c r="B60" s="190" t="str">
        <f>'Admón. Riesgos'!D15</f>
        <v>Extralimitacion de funciones en realizar un acto administrativo</v>
      </c>
      <c r="C60" s="178" t="str">
        <f>'Admón. Riesgos'!O15</f>
        <v>ZONA DE RIESGO ACEPTABLE</v>
      </c>
      <c r="D60" s="192" t="s">
        <v>87</v>
      </c>
      <c r="E60" s="175" t="s">
        <v>578</v>
      </c>
      <c r="F60" s="180" t="s">
        <v>17</v>
      </c>
      <c r="G60" s="180" t="s">
        <v>87</v>
      </c>
      <c r="H60" s="180" t="s">
        <v>87</v>
      </c>
      <c r="I60" s="180" t="s">
        <v>87</v>
      </c>
      <c r="J60" s="180" t="s">
        <v>95</v>
      </c>
      <c r="K60" s="185">
        <v>1</v>
      </c>
      <c r="L60" s="183" t="str">
        <f t="shared" ref="L60" si="30">IF(K60=1,"BAJA",IF(K60=2,"MEDIA",IF(K60=3,"ALTA","")))</f>
        <v>BAJA</v>
      </c>
      <c r="M60" s="185">
        <v>5</v>
      </c>
      <c r="N60" s="183" t="str">
        <f t="shared" ref="N60" si="31">IF(M60=5,"LEVE",IF(M60=10,"MODERADO",IF(M60=20,"FUERTE","")))</f>
        <v>LEVE</v>
      </c>
      <c r="O60" s="183">
        <f t="shared" ref="O60" si="32">K60*M60</f>
        <v>5</v>
      </c>
      <c r="P60" s="178" t="str">
        <f t="shared" ref="P60" si="33">VLOOKUP(O60,$M$548:$N$555,2,0)</f>
        <v>ZONA DE RIESGO ACEPTABLE</v>
      </c>
      <c r="Q60" s="179" t="str">
        <f t="shared" ref="Q60" si="34">IF(P60=C60,"Se mantiene en la zona de riesgo",IF(AND(P60="*",C60="·"),"·","Cambia la evaluación antes de controles"))</f>
        <v>Se mantiene en la zona de riesgo</v>
      </c>
      <c r="R60" s="184" t="s">
        <v>9</v>
      </c>
    </row>
    <row r="61" spans="1:18" s="7" customFormat="1" x14ac:dyDescent="0.2">
      <c r="A61" s="211"/>
      <c r="B61" s="190"/>
      <c r="C61" s="178"/>
      <c r="D61" s="193"/>
      <c r="E61" s="176"/>
      <c r="F61" s="181"/>
      <c r="G61" s="181"/>
      <c r="H61" s="181"/>
      <c r="I61" s="181"/>
      <c r="J61" s="181"/>
      <c r="K61" s="185"/>
      <c r="L61" s="183"/>
      <c r="M61" s="185"/>
      <c r="N61" s="183"/>
      <c r="O61" s="183"/>
      <c r="P61" s="178"/>
      <c r="Q61" s="179"/>
      <c r="R61" s="184"/>
    </row>
    <row r="62" spans="1:18" s="7" customFormat="1" x14ac:dyDescent="0.2">
      <c r="A62" s="211"/>
      <c r="B62" s="190"/>
      <c r="C62" s="178"/>
      <c r="D62" s="193"/>
      <c r="E62" s="176"/>
      <c r="F62" s="181"/>
      <c r="G62" s="181"/>
      <c r="H62" s="181"/>
      <c r="I62" s="181"/>
      <c r="J62" s="181"/>
      <c r="K62" s="185"/>
      <c r="L62" s="183"/>
      <c r="M62" s="185"/>
      <c r="N62" s="183"/>
      <c r="O62" s="183"/>
      <c r="P62" s="178"/>
      <c r="Q62" s="179"/>
      <c r="R62" s="184"/>
    </row>
    <row r="63" spans="1:18" s="7" customFormat="1" x14ac:dyDescent="0.2">
      <c r="A63" s="211"/>
      <c r="B63" s="190"/>
      <c r="C63" s="178"/>
      <c r="D63" s="193"/>
      <c r="E63" s="176"/>
      <c r="F63" s="181"/>
      <c r="G63" s="181"/>
      <c r="H63" s="181"/>
      <c r="I63" s="181"/>
      <c r="J63" s="181"/>
      <c r="K63" s="185"/>
      <c r="L63" s="183"/>
      <c r="M63" s="185"/>
      <c r="N63" s="183"/>
      <c r="O63" s="183"/>
      <c r="P63" s="178"/>
      <c r="Q63" s="179"/>
      <c r="R63" s="184"/>
    </row>
    <row r="64" spans="1:18" s="7" customFormat="1" x14ac:dyDescent="0.2">
      <c r="A64" s="211"/>
      <c r="B64" s="190"/>
      <c r="C64" s="178"/>
      <c r="D64" s="194"/>
      <c r="E64" s="177"/>
      <c r="F64" s="182"/>
      <c r="G64" s="182"/>
      <c r="H64" s="182"/>
      <c r="I64" s="182"/>
      <c r="J64" s="182"/>
      <c r="K64" s="185"/>
      <c r="L64" s="183"/>
      <c r="M64" s="185"/>
      <c r="N64" s="183"/>
      <c r="O64" s="183"/>
      <c r="P64" s="178"/>
      <c r="Q64" s="179"/>
      <c r="R64" s="184"/>
    </row>
    <row r="65" spans="1:18" s="7" customFormat="1" ht="13.5" customHeight="1" x14ac:dyDescent="0.2">
      <c r="A65" s="211"/>
      <c r="B65" s="190" t="str">
        <f>'Admón. Riesgos'!D16</f>
        <v>Desviacion de poder al realizar un acto administrativo</v>
      </c>
      <c r="C65" s="178" t="str">
        <f>'Admón. Riesgos'!O16</f>
        <v>ZONA DE RIESGO ACEPTABLE</v>
      </c>
      <c r="D65" s="192" t="s">
        <v>87</v>
      </c>
      <c r="E65" s="175" t="s">
        <v>578</v>
      </c>
      <c r="F65" s="180" t="s">
        <v>17</v>
      </c>
      <c r="G65" s="180" t="s">
        <v>87</v>
      </c>
      <c r="H65" s="180" t="s">
        <v>87</v>
      </c>
      <c r="I65" s="180" t="s">
        <v>87</v>
      </c>
      <c r="J65" s="180" t="s">
        <v>95</v>
      </c>
      <c r="K65" s="185">
        <v>1</v>
      </c>
      <c r="L65" s="183" t="str">
        <f t="shared" ref="L65" si="35">IF(K65=1,"BAJA",IF(K65=2,"MEDIA",IF(K65=3,"ALTA","")))</f>
        <v>BAJA</v>
      </c>
      <c r="M65" s="185">
        <v>5</v>
      </c>
      <c r="N65" s="183" t="str">
        <f t="shared" ref="N65" si="36">IF(M65=5,"LEVE",IF(M65=10,"MODERADO",IF(M65=20,"FUERTE","")))</f>
        <v>LEVE</v>
      </c>
      <c r="O65" s="183">
        <f t="shared" ref="O65" si="37">K65*M65</f>
        <v>5</v>
      </c>
      <c r="P65" s="178" t="str">
        <f t="shared" ref="P65" si="38">VLOOKUP(O65,$M$548:$N$555,2,0)</f>
        <v>ZONA DE RIESGO ACEPTABLE</v>
      </c>
      <c r="Q65" s="179" t="str">
        <f t="shared" ref="Q65" si="39">IF(P65=C65,"Se mantiene en la zona de riesgo",IF(AND(P65="*",C65="·"),"·","Cambia la evaluación antes de controles"))</f>
        <v>Se mantiene en la zona de riesgo</v>
      </c>
      <c r="R65" s="184" t="s">
        <v>9</v>
      </c>
    </row>
    <row r="66" spans="1:18" s="7" customFormat="1" x14ac:dyDescent="0.2">
      <c r="A66" s="211"/>
      <c r="B66" s="190"/>
      <c r="C66" s="178"/>
      <c r="D66" s="193"/>
      <c r="E66" s="176"/>
      <c r="F66" s="181"/>
      <c r="G66" s="181"/>
      <c r="H66" s="181"/>
      <c r="I66" s="181"/>
      <c r="J66" s="181"/>
      <c r="K66" s="185"/>
      <c r="L66" s="183"/>
      <c r="M66" s="185"/>
      <c r="N66" s="183"/>
      <c r="O66" s="183"/>
      <c r="P66" s="178"/>
      <c r="Q66" s="179"/>
      <c r="R66" s="184"/>
    </row>
    <row r="67" spans="1:18" s="7" customFormat="1" x14ac:dyDescent="0.2">
      <c r="A67" s="211"/>
      <c r="B67" s="190"/>
      <c r="C67" s="178"/>
      <c r="D67" s="193"/>
      <c r="E67" s="176"/>
      <c r="F67" s="181"/>
      <c r="G67" s="181"/>
      <c r="H67" s="181"/>
      <c r="I67" s="181"/>
      <c r="J67" s="181"/>
      <c r="K67" s="185"/>
      <c r="L67" s="183"/>
      <c r="M67" s="185"/>
      <c r="N67" s="183"/>
      <c r="O67" s="183"/>
      <c r="P67" s="178"/>
      <c r="Q67" s="179"/>
      <c r="R67" s="184"/>
    </row>
    <row r="68" spans="1:18" s="7" customFormat="1" x14ac:dyDescent="0.2">
      <c r="A68" s="211"/>
      <c r="B68" s="190"/>
      <c r="C68" s="178"/>
      <c r="D68" s="193"/>
      <c r="E68" s="176"/>
      <c r="F68" s="181"/>
      <c r="G68" s="181"/>
      <c r="H68" s="181"/>
      <c r="I68" s="181"/>
      <c r="J68" s="181"/>
      <c r="K68" s="185"/>
      <c r="L68" s="183"/>
      <c r="M68" s="185"/>
      <c r="N68" s="183"/>
      <c r="O68" s="183"/>
      <c r="P68" s="178"/>
      <c r="Q68" s="179"/>
      <c r="R68" s="184"/>
    </row>
    <row r="69" spans="1:18" s="7" customFormat="1" x14ac:dyDescent="0.2">
      <c r="A69" s="211"/>
      <c r="B69" s="190"/>
      <c r="C69" s="178"/>
      <c r="D69" s="194"/>
      <c r="E69" s="177"/>
      <c r="F69" s="182"/>
      <c r="G69" s="182"/>
      <c r="H69" s="182"/>
      <c r="I69" s="182"/>
      <c r="J69" s="182"/>
      <c r="K69" s="185"/>
      <c r="L69" s="183"/>
      <c r="M69" s="185"/>
      <c r="N69" s="183"/>
      <c r="O69" s="183"/>
      <c r="P69" s="178"/>
      <c r="Q69" s="179"/>
      <c r="R69" s="184"/>
    </row>
    <row r="70" spans="1:18" s="7" customFormat="1" ht="13.5" customHeight="1" x14ac:dyDescent="0.2">
      <c r="A70" s="211"/>
      <c r="B70" s="190" t="str">
        <f>'Admón. Riesgos'!D17</f>
        <v>Errores aritmetico o involuntario al momento de asignar valores en el acto administrativo</v>
      </c>
      <c r="C70" s="178" t="str">
        <f>'Admón. Riesgos'!O17</f>
        <v>ZONA DE RIESGO IMPORTANTE</v>
      </c>
      <c r="D70" s="192" t="s">
        <v>87</v>
      </c>
      <c r="E70" s="175" t="s">
        <v>579</v>
      </c>
      <c r="F70" s="180" t="s">
        <v>17</v>
      </c>
      <c r="G70" s="180" t="s">
        <v>87</v>
      </c>
      <c r="H70" s="180" t="s">
        <v>88</v>
      </c>
      <c r="I70" s="180" t="s">
        <v>87</v>
      </c>
      <c r="J70" s="180" t="s">
        <v>95</v>
      </c>
      <c r="K70" s="185">
        <v>2</v>
      </c>
      <c r="L70" s="183" t="str">
        <f t="shared" ref="L70" si="40">IF(K70=1,"BAJA",IF(K70=2,"MEDIA",IF(K70=3,"ALTA","")))</f>
        <v>MEDIA</v>
      </c>
      <c r="M70" s="185">
        <v>10</v>
      </c>
      <c r="N70" s="183" t="str">
        <f t="shared" ref="N70" si="41">IF(M70=5,"LEVE",IF(M70=10,"MODERADO",IF(M70=20,"FUERTE","")))</f>
        <v>MODERADO</v>
      </c>
      <c r="O70" s="183">
        <f t="shared" ref="O70" si="42">K70*M70</f>
        <v>20</v>
      </c>
      <c r="P70" s="178" t="str">
        <f t="shared" ref="P70" si="43">VLOOKUP(O70,$M$548:$N$555,2,0)</f>
        <v>ZONA DE RIESGO IMPORTANTE</v>
      </c>
      <c r="Q70" s="179" t="str">
        <f t="shared" ref="Q70" si="44">IF(P70=C70,"Se mantiene en la zona de riesgo",IF(AND(P70="*",C70="·"),"·","Cambia la evaluación antes de controles"))</f>
        <v>Se mantiene en la zona de riesgo</v>
      </c>
      <c r="R70" s="184" t="s">
        <v>9</v>
      </c>
    </row>
    <row r="71" spans="1:18" s="7" customFormat="1" x14ac:dyDescent="0.2">
      <c r="A71" s="211"/>
      <c r="B71" s="190"/>
      <c r="C71" s="178"/>
      <c r="D71" s="193"/>
      <c r="E71" s="176"/>
      <c r="F71" s="181"/>
      <c r="G71" s="181"/>
      <c r="H71" s="181"/>
      <c r="I71" s="181"/>
      <c r="J71" s="181"/>
      <c r="K71" s="185"/>
      <c r="L71" s="183"/>
      <c r="M71" s="185"/>
      <c r="N71" s="183"/>
      <c r="O71" s="183"/>
      <c r="P71" s="178"/>
      <c r="Q71" s="179"/>
      <c r="R71" s="184"/>
    </row>
    <row r="72" spans="1:18" s="7" customFormat="1" x14ac:dyDescent="0.2">
      <c r="A72" s="211"/>
      <c r="B72" s="190"/>
      <c r="C72" s="178"/>
      <c r="D72" s="193"/>
      <c r="E72" s="176"/>
      <c r="F72" s="181"/>
      <c r="G72" s="181"/>
      <c r="H72" s="181"/>
      <c r="I72" s="181"/>
      <c r="J72" s="181"/>
      <c r="K72" s="185"/>
      <c r="L72" s="183"/>
      <c r="M72" s="185"/>
      <c r="N72" s="183"/>
      <c r="O72" s="183"/>
      <c r="P72" s="178"/>
      <c r="Q72" s="179"/>
      <c r="R72" s="184"/>
    </row>
    <row r="73" spans="1:18" s="7" customFormat="1" x14ac:dyDescent="0.2">
      <c r="A73" s="211"/>
      <c r="B73" s="190"/>
      <c r="C73" s="178"/>
      <c r="D73" s="193"/>
      <c r="E73" s="176"/>
      <c r="F73" s="181"/>
      <c r="G73" s="181"/>
      <c r="H73" s="181"/>
      <c r="I73" s="181"/>
      <c r="J73" s="181"/>
      <c r="K73" s="185"/>
      <c r="L73" s="183"/>
      <c r="M73" s="185"/>
      <c r="N73" s="183"/>
      <c r="O73" s="183"/>
      <c r="P73" s="178"/>
      <c r="Q73" s="179"/>
      <c r="R73" s="184"/>
    </row>
    <row r="74" spans="1:18" s="7" customFormat="1" x14ac:dyDescent="0.2">
      <c r="A74" s="211"/>
      <c r="B74" s="190"/>
      <c r="C74" s="178"/>
      <c r="D74" s="194"/>
      <c r="E74" s="177"/>
      <c r="F74" s="182"/>
      <c r="G74" s="182"/>
      <c r="H74" s="182"/>
      <c r="I74" s="182"/>
      <c r="J74" s="182"/>
      <c r="K74" s="185"/>
      <c r="L74" s="183"/>
      <c r="M74" s="185"/>
      <c r="N74" s="183"/>
      <c r="O74" s="183"/>
      <c r="P74" s="178"/>
      <c r="Q74" s="179"/>
      <c r="R74" s="184"/>
    </row>
    <row r="75" spans="1:18" s="7" customFormat="1" ht="13.5" customHeight="1" x14ac:dyDescent="0.2">
      <c r="A75" s="211"/>
      <c r="B75" s="190" t="str">
        <f>'Admón. Riesgos'!D18</f>
        <v xml:space="preserve">Falta y falsa motivacion de un acto administrativo </v>
      </c>
      <c r="C75" s="178" t="str">
        <f>'Admón. Riesgos'!O18</f>
        <v>ZONA DE RIESGO MODERADO</v>
      </c>
      <c r="D75" s="192" t="s">
        <v>87</v>
      </c>
      <c r="E75" s="175" t="s">
        <v>580</v>
      </c>
      <c r="F75" s="180" t="s">
        <v>17</v>
      </c>
      <c r="G75" s="180" t="s">
        <v>87</v>
      </c>
      <c r="H75" s="180" t="s">
        <v>87</v>
      </c>
      <c r="I75" s="180" t="s">
        <v>87</v>
      </c>
      <c r="J75" s="180" t="s">
        <v>95</v>
      </c>
      <c r="K75" s="185">
        <v>1</v>
      </c>
      <c r="L75" s="183" t="str">
        <f t="shared" ref="L75" si="45">IF(K75=1,"BAJA",IF(K75=2,"MEDIA",IF(K75=3,"ALTA","")))</f>
        <v>BAJA</v>
      </c>
      <c r="M75" s="185">
        <v>10</v>
      </c>
      <c r="N75" s="183" t="str">
        <f t="shared" ref="N75" si="46">IF(M75=5,"LEVE",IF(M75=10,"MODERADO",IF(M75=20,"FUERTE","")))</f>
        <v>MODERADO</v>
      </c>
      <c r="O75" s="183">
        <f t="shared" ref="O75" si="47">K75*M75</f>
        <v>10</v>
      </c>
      <c r="P75" s="178" t="str">
        <f t="shared" ref="P75" si="48">VLOOKUP(O75,$M$548:$N$555,2,0)</f>
        <v>ZONA DE RIESGO MODERADO</v>
      </c>
      <c r="Q75" s="179" t="str">
        <f t="shared" ref="Q75" si="49">IF(P75=C75,"Se mantiene en la zona de riesgo",IF(AND(P75="*",C75="·"),"·","Cambia la evaluación antes de controles"))</f>
        <v>Se mantiene en la zona de riesgo</v>
      </c>
      <c r="R75" s="184" t="s">
        <v>9</v>
      </c>
    </row>
    <row r="76" spans="1:18" s="7" customFormat="1" x14ac:dyDescent="0.2">
      <c r="A76" s="211"/>
      <c r="B76" s="190"/>
      <c r="C76" s="178"/>
      <c r="D76" s="193"/>
      <c r="E76" s="176"/>
      <c r="F76" s="181"/>
      <c r="G76" s="181"/>
      <c r="H76" s="181"/>
      <c r="I76" s="181"/>
      <c r="J76" s="181"/>
      <c r="K76" s="185"/>
      <c r="L76" s="183"/>
      <c r="M76" s="185"/>
      <c r="N76" s="183"/>
      <c r="O76" s="183"/>
      <c r="P76" s="178"/>
      <c r="Q76" s="179"/>
      <c r="R76" s="184"/>
    </row>
    <row r="77" spans="1:18" s="7" customFormat="1" x14ac:dyDescent="0.2">
      <c r="A77" s="211"/>
      <c r="B77" s="190"/>
      <c r="C77" s="178"/>
      <c r="D77" s="193"/>
      <c r="E77" s="176"/>
      <c r="F77" s="181"/>
      <c r="G77" s="181"/>
      <c r="H77" s="181"/>
      <c r="I77" s="181"/>
      <c r="J77" s="181"/>
      <c r="K77" s="185"/>
      <c r="L77" s="183"/>
      <c r="M77" s="185"/>
      <c r="N77" s="183"/>
      <c r="O77" s="183"/>
      <c r="P77" s="178"/>
      <c r="Q77" s="179"/>
      <c r="R77" s="184"/>
    </row>
    <row r="78" spans="1:18" s="7" customFormat="1" x14ac:dyDescent="0.2">
      <c r="A78" s="211"/>
      <c r="B78" s="190"/>
      <c r="C78" s="178"/>
      <c r="D78" s="193"/>
      <c r="E78" s="176"/>
      <c r="F78" s="181"/>
      <c r="G78" s="181"/>
      <c r="H78" s="181"/>
      <c r="I78" s="181"/>
      <c r="J78" s="181"/>
      <c r="K78" s="185"/>
      <c r="L78" s="183"/>
      <c r="M78" s="185"/>
      <c r="N78" s="183"/>
      <c r="O78" s="183"/>
      <c r="P78" s="178"/>
      <c r="Q78" s="179"/>
      <c r="R78" s="184"/>
    </row>
    <row r="79" spans="1:18" s="7" customFormat="1" x14ac:dyDescent="0.2">
      <c r="A79" s="211"/>
      <c r="B79" s="190"/>
      <c r="C79" s="178"/>
      <c r="D79" s="194"/>
      <c r="E79" s="177"/>
      <c r="F79" s="182"/>
      <c r="G79" s="182"/>
      <c r="H79" s="182"/>
      <c r="I79" s="182"/>
      <c r="J79" s="182"/>
      <c r="K79" s="185"/>
      <c r="L79" s="183"/>
      <c r="M79" s="185"/>
      <c r="N79" s="183"/>
      <c r="O79" s="183"/>
      <c r="P79" s="178"/>
      <c r="Q79" s="179"/>
      <c r="R79" s="184"/>
    </row>
    <row r="80" spans="1:18" s="7" customFormat="1" ht="13.5" customHeight="1" x14ac:dyDescent="0.2">
      <c r="A80" s="211"/>
      <c r="B80" s="190" t="str">
        <f>'Admón. Riesgos'!D19</f>
        <v>Error en la formulacion de planes, programa y proyectos al momentos de la elaboracion del PDI</v>
      </c>
      <c r="C80" s="178" t="str">
        <f>'Admón. Riesgos'!O19</f>
        <v>ZONA DE RIESGO MODERADO</v>
      </c>
      <c r="D80" s="192" t="s">
        <v>87</v>
      </c>
      <c r="E80" s="175" t="s">
        <v>265</v>
      </c>
      <c r="F80" s="180" t="s">
        <v>17</v>
      </c>
      <c r="G80" s="180" t="s">
        <v>87</v>
      </c>
      <c r="H80" s="180" t="s">
        <v>88</v>
      </c>
      <c r="I80" s="180" t="s">
        <v>87</v>
      </c>
      <c r="J80" s="180" t="s">
        <v>95</v>
      </c>
      <c r="K80" s="185">
        <v>2</v>
      </c>
      <c r="L80" s="183" t="str">
        <f t="shared" ref="L80" si="50">IF(K80=1,"BAJA",IF(K80=2,"MEDIA",IF(K80=3,"ALTA","")))</f>
        <v>MEDIA</v>
      </c>
      <c r="M80" s="185">
        <v>5</v>
      </c>
      <c r="N80" s="183" t="str">
        <f t="shared" ref="N80" si="51">IF(M80=5,"LEVE",IF(M80=10,"MODERADO",IF(M80=20,"FUERTE","")))</f>
        <v>LEVE</v>
      </c>
      <c r="O80" s="183">
        <f t="shared" ref="O80" si="52">K80*M80</f>
        <v>10</v>
      </c>
      <c r="P80" s="178" t="str">
        <f t="shared" ref="P80" si="53">VLOOKUP(O80,$M$548:$N$555,2,0)</f>
        <v>ZONA DE RIESGO MODERADO</v>
      </c>
      <c r="Q80" s="179" t="str">
        <f t="shared" ref="Q80" si="54">IF(P80=C80,"Se mantiene en la zona de riesgo",IF(AND(P80="*",C80="·"),"·","Cambia la evaluación antes de controles"))</f>
        <v>Se mantiene en la zona de riesgo</v>
      </c>
      <c r="R80" s="184" t="s">
        <v>9</v>
      </c>
    </row>
    <row r="81" spans="1:18" s="7" customFormat="1" x14ac:dyDescent="0.2">
      <c r="A81" s="211"/>
      <c r="B81" s="190"/>
      <c r="C81" s="178"/>
      <c r="D81" s="193"/>
      <c r="E81" s="176"/>
      <c r="F81" s="181"/>
      <c r="G81" s="181"/>
      <c r="H81" s="181"/>
      <c r="I81" s="181"/>
      <c r="J81" s="181"/>
      <c r="K81" s="185"/>
      <c r="L81" s="183"/>
      <c r="M81" s="185"/>
      <c r="N81" s="183"/>
      <c r="O81" s="183"/>
      <c r="P81" s="178"/>
      <c r="Q81" s="179"/>
      <c r="R81" s="184"/>
    </row>
    <row r="82" spans="1:18" s="7" customFormat="1" x14ac:dyDescent="0.2">
      <c r="A82" s="211"/>
      <c r="B82" s="190"/>
      <c r="C82" s="178"/>
      <c r="D82" s="193"/>
      <c r="E82" s="176"/>
      <c r="F82" s="181"/>
      <c r="G82" s="181"/>
      <c r="H82" s="181"/>
      <c r="I82" s="181"/>
      <c r="J82" s="181"/>
      <c r="K82" s="185"/>
      <c r="L82" s="183"/>
      <c r="M82" s="185"/>
      <c r="N82" s="183"/>
      <c r="O82" s="183"/>
      <c r="P82" s="178"/>
      <c r="Q82" s="179"/>
      <c r="R82" s="184"/>
    </row>
    <row r="83" spans="1:18" s="7" customFormat="1" x14ac:dyDescent="0.2">
      <c r="A83" s="211"/>
      <c r="B83" s="190"/>
      <c r="C83" s="178"/>
      <c r="D83" s="193"/>
      <c r="E83" s="176"/>
      <c r="F83" s="181"/>
      <c r="G83" s="181"/>
      <c r="H83" s="181"/>
      <c r="I83" s="181"/>
      <c r="J83" s="181"/>
      <c r="K83" s="185"/>
      <c r="L83" s="183"/>
      <c r="M83" s="185"/>
      <c r="N83" s="183"/>
      <c r="O83" s="183"/>
      <c r="P83" s="178"/>
      <c r="Q83" s="179"/>
      <c r="R83" s="184"/>
    </row>
    <row r="84" spans="1:18" s="7" customFormat="1" x14ac:dyDescent="0.2">
      <c r="A84" s="211"/>
      <c r="B84" s="190"/>
      <c r="C84" s="178"/>
      <c r="D84" s="194"/>
      <c r="E84" s="177"/>
      <c r="F84" s="182"/>
      <c r="G84" s="182"/>
      <c r="H84" s="182"/>
      <c r="I84" s="182"/>
      <c r="J84" s="182"/>
      <c r="K84" s="185"/>
      <c r="L84" s="183"/>
      <c r="M84" s="185"/>
      <c r="N84" s="183"/>
      <c r="O84" s="183"/>
      <c r="P84" s="178"/>
      <c r="Q84" s="179"/>
      <c r="R84" s="184"/>
    </row>
    <row r="85" spans="1:18" s="7" customFormat="1" ht="13.5" customHeight="1" x14ac:dyDescent="0.2">
      <c r="A85" s="211"/>
      <c r="B85" s="190" t="str">
        <f>'Admón. Riesgos'!D20</f>
        <v>Falta la participacion de todos los estamentos en PDI</v>
      </c>
      <c r="C85" s="178" t="str">
        <f>'Admón. Riesgos'!O20</f>
        <v>ZONA DE RIESGO IMPORTANTE</v>
      </c>
      <c r="D85" s="192" t="s">
        <v>87</v>
      </c>
      <c r="E85" s="175" t="s">
        <v>581</v>
      </c>
      <c r="F85" s="180" t="s">
        <v>17</v>
      </c>
      <c r="G85" s="180" t="s">
        <v>87</v>
      </c>
      <c r="H85" s="180" t="s">
        <v>87</v>
      </c>
      <c r="I85" s="180" t="s">
        <v>87</v>
      </c>
      <c r="J85" s="180" t="s">
        <v>95</v>
      </c>
      <c r="K85" s="185">
        <v>2</v>
      </c>
      <c r="L85" s="183" t="str">
        <f t="shared" ref="L85" si="55">IF(K85=1,"BAJA",IF(K85=2,"MEDIA",IF(K85=3,"ALTA","")))</f>
        <v>MEDIA</v>
      </c>
      <c r="M85" s="185">
        <v>10</v>
      </c>
      <c r="N85" s="183" t="str">
        <f t="shared" ref="N85" si="56">IF(M85=5,"LEVE",IF(M85=10,"MODERADO",IF(M85=20,"FUERTE","")))</f>
        <v>MODERADO</v>
      </c>
      <c r="O85" s="183">
        <f t="shared" ref="O85" si="57">K85*M85</f>
        <v>20</v>
      </c>
      <c r="P85" s="178" t="str">
        <f t="shared" ref="P85" si="58">VLOOKUP(O85,$M$548:$N$555,2,0)</f>
        <v>ZONA DE RIESGO IMPORTANTE</v>
      </c>
      <c r="Q85" s="179" t="str">
        <f t="shared" ref="Q85" si="59">IF(P85=C85,"Se mantiene en la zona de riesgo",IF(AND(P85="*",C85="·"),"·","Cambia la evaluación antes de controles"))</f>
        <v>Se mantiene en la zona de riesgo</v>
      </c>
      <c r="R85" s="184" t="s">
        <v>9</v>
      </c>
    </row>
    <row r="86" spans="1:18" s="7" customFormat="1" x14ac:dyDescent="0.2">
      <c r="A86" s="211"/>
      <c r="B86" s="190"/>
      <c r="C86" s="178"/>
      <c r="D86" s="193"/>
      <c r="E86" s="176"/>
      <c r="F86" s="181"/>
      <c r="G86" s="181"/>
      <c r="H86" s="181"/>
      <c r="I86" s="181"/>
      <c r="J86" s="181"/>
      <c r="K86" s="185"/>
      <c r="L86" s="183"/>
      <c r="M86" s="185"/>
      <c r="N86" s="183"/>
      <c r="O86" s="183"/>
      <c r="P86" s="178"/>
      <c r="Q86" s="179"/>
      <c r="R86" s="184"/>
    </row>
    <row r="87" spans="1:18" s="7" customFormat="1" x14ac:dyDescent="0.2">
      <c r="A87" s="211"/>
      <c r="B87" s="190"/>
      <c r="C87" s="178"/>
      <c r="D87" s="193"/>
      <c r="E87" s="176"/>
      <c r="F87" s="181"/>
      <c r="G87" s="181"/>
      <c r="H87" s="181"/>
      <c r="I87" s="181"/>
      <c r="J87" s="181"/>
      <c r="K87" s="185"/>
      <c r="L87" s="183"/>
      <c r="M87" s="185"/>
      <c r="N87" s="183"/>
      <c r="O87" s="183"/>
      <c r="P87" s="178"/>
      <c r="Q87" s="179"/>
      <c r="R87" s="184"/>
    </row>
    <row r="88" spans="1:18" s="7" customFormat="1" x14ac:dyDescent="0.2">
      <c r="A88" s="211"/>
      <c r="B88" s="190"/>
      <c r="C88" s="178"/>
      <c r="D88" s="193"/>
      <c r="E88" s="176"/>
      <c r="F88" s="181"/>
      <c r="G88" s="181"/>
      <c r="H88" s="181"/>
      <c r="I88" s="181"/>
      <c r="J88" s="181"/>
      <c r="K88" s="185"/>
      <c r="L88" s="183"/>
      <c r="M88" s="185"/>
      <c r="N88" s="183"/>
      <c r="O88" s="183"/>
      <c r="P88" s="178"/>
      <c r="Q88" s="179"/>
      <c r="R88" s="184"/>
    </row>
    <row r="89" spans="1:18" s="7" customFormat="1" x14ac:dyDescent="0.2">
      <c r="A89" s="211"/>
      <c r="B89" s="190"/>
      <c r="C89" s="178"/>
      <c r="D89" s="194"/>
      <c r="E89" s="177"/>
      <c r="F89" s="182"/>
      <c r="G89" s="182"/>
      <c r="H89" s="182"/>
      <c r="I89" s="182"/>
      <c r="J89" s="182"/>
      <c r="K89" s="185"/>
      <c r="L89" s="183"/>
      <c r="M89" s="185"/>
      <c r="N89" s="183"/>
      <c r="O89" s="183"/>
      <c r="P89" s="178"/>
      <c r="Q89" s="179"/>
      <c r="R89" s="184"/>
    </row>
    <row r="90" spans="1:18" s="7" customFormat="1" ht="13.5" customHeight="1" x14ac:dyDescent="0.2">
      <c r="A90" s="211"/>
      <c r="B90" s="190" t="str">
        <f>'Admón. Riesgos'!D21</f>
        <v>Falta de fijacion de indicadores apropiados para medir logros en el PDI</v>
      </c>
      <c r="C90" s="178" t="str">
        <f>'Admón. Riesgos'!O21</f>
        <v>ZONA DE RIESGO IMPORTANTE</v>
      </c>
      <c r="D90" s="192" t="s">
        <v>87</v>
      </c>
      <c r="E90" s="175" t="s">
        <v>582</v>
      </c>
      <c r="F90" s="180" t="s">
        <v>17</v>
      </c>
      <c r="G90" s="180" t="s">
        <v>87</v>
      </c>
      <c r="H90" s="180" t="s">
        <v>88</v>
      </c>
      <c r="I90" s="180" t="s">
        <v>87</v>
      </c>
      <c r="J90" s="180" t="s">
        <v>95</v>
      </c>
      <c r="K90" s="185">
        <v>1</v>
      </c>
      <c r="L90" s="183" t="str">
        <f t="shared" ref="L90" si="60">IF(K90=1,"BAJA",IF(K90=2,"MEDIA",IF(K90=3,"ALTA","")))</f>
        <v>BAJA</v>
      </c>
      <c r="M90" s="185">
        <v>20</v>
      </c>
      <c r="N90" s="183" t="str">
        <f t="shared" ref="N90" si="61">IF(M90=5,"LEVE",IF(M90=10,"MODERADO",IF(M90=20,"FUERTE","")))</f>
        <v>FUERTE</v>
      </c>
      <c r="O90" s="183">
        <f t="shared" ref="O90" si="62">K90*M90</f>
        <v>20</v>
      </c>
      <c r="P90" s="178" t="str">
        <f t="shared" ref="P90" si="63">VLOOKUP(O90,$M$548:$N$555,2,0)</f>
        <v>ZONA DE RIESGO IMPORTANTE</v>
      </c>
      <c r="Q90" s="179" t="str">
        <f t="shared" ref="Q90" si="64">IF(P90=C90,"Se mantiene en la zona de riesgo",IF(AND(P90="*",C90="·"),"·","Cambia la evaluación antes de controles"))</f>
        <v>Se mantiene en la zona de riesgo</v>
      </c>
      <c r="R90" s="184" t="s">
        <v>9</v>
      </c>
    </row>
    <row r="91" spans="1:18" s="7" customFormat="1" x14ac:dyDescent="0.2">
      <c r="A91" s="211"/>
      <c r="B91" s="190"/>
      <c r="C91" s="178"/>
      <c r="D91" s="193"/>
      <c r="E91" s="176"/>
      <c r="F91" s="181"/>
      <c r="G91" s="181"/>
      <c r="H91" s="181"/>
      <c r="I91" s="181"/>
      <c r="J91" s="181"/>
      <c r="K91" s="185"/>
      <c r="L91" s="183"/>
      <c r="M91" s="185"/>
      <c r="N91" s="183"/>
      <c r="O91" s="183"/>
      <c r="P91" s="178"/>
      <c r="Q91" s="179"/>
      <c r="R91" s="184"/>
    </row>
    <row r="92" spans="1:18" s="7" customFormat="1" x14ac:dyDescent="0.2">
      <c r="A92" s="211"/>
      <c r="B92" s="190"/>
      <c r="C92" s="178"/>
      <c r="D92" s="193"/>
      <c r="E92" s="176"/>
      <c r="F92" s="181"/>
      <c r="G92" s="181"/>
      <c r="H92" s="181"/>
      <c r="I92" s="181"/>
      <c r="J92" s="181"/>
      <c r="K92" s="185"/>
      <c r="L92" s="183"/>
      <c r="M92" s="185"/>
      <c r="N92" s="183"/>
      <c r="O92" s="183"/>
      <c r="P92" s="178"/>
      <c r="Q92" s="179"/>
      <c r="R92" s="184"/>
    </row>
    <row r="93" spans="1:18" s="7" customFormat="1" x14ac:dyDescent="0.2">
      <c r="A93" s="211"/>
      <c r="B93" s="190"/>
      <c r="C93" s="178"/>
      <c r="D93" s="193"/>
      <c r="E93" s="176"/>
      <c r="F93" s="181"/>
      <c r="G93" s="181"/>
      <c r="H93" s="181"/>
      <c r="I93" s="181"/>
      <c r="J93" s="181"/>
      <c r="K93" s="185"/>
      <c r="L93" s="183"/>
      <c r="M93" s="185"/>
      <c r="N93" s="183"/>
      <c r="O93" s="183"/>
      <c r="P93" s="178"/>
      <c r="Q93" s="179"/>
      <c r="R93" s="184"/>
    </row>
    <row r="94" spans="1:18" s="7" customFormat="1" x14ac:dyDescent="0.2">
      <c r="A94" s="211"/>
      <c r="B94" s="190"/>
      <c r="C94" s="178"/>
      <c r="D94" s="194"/>
      <c r="E94" s="177"/>
      <c r="F94" s="182"/>
      <c r="G94" s="182"/>
      <c r="H94" s="182"/>
      <c r="I94" s="182"/>
      <c r="J94" s="182"/>
      <c r="K94" s="185"/>
      <c r="L94" s="183"/>
      <c r="M94" s="185"/>
      <c r="N94" s="183"/>
      <c r="O94" s="183"/>
      <c r="P94" s="178"/>
      <c r="Q94" s="179"/>
      <c r="R94" s="184"/>
    </row>
    <row r="95" spans="1:18" s="7" customFormat="1" ht="13.5" customHeight="1" x14ac:dyDescent="0.2">
      <c r="A95" s="211"/>
      <c r="B95" s="190" t="str">
        <f>'Admón. Riesgos'!D22</f>
        <v>Fijacion de metas itopica en el PDI</v>
      </c>
      <c r="C95" s="178" t="str">
        <f>'Admón. Riesgos'!O22</f>
        <v>ZONA DE RIESGO IMPORTANTE</v>
      </c>
      <c r="D95" s="192" t="s">
        <v>87</v>
      </c>
      <c r="E95" s="175" t="s">
        <v>265</v>
      </c>
      <c r="F95" s="180" t="s">
        <v>17</v>
      </c>
      <c r="G95" s="180" t="s">
        <v>87</v>
      </c>
      <c r="H95" s="180" t="s">
        <v>88</v>
      </c>
      <c r="I95" s="180" t="s">
        <v>87</v>
      </c>
      <c r="J95" s="180" t="s">
        <v>95</v>
      </c>
      <c r="K95" s="185">
        <v>2</v>
      </c>
      <c r="L95" s="183" t="str">
        <f t="shared" ref="L95" si="65">IF(K95=1,"BAJA",IF(K95=2,"MEDIA",IF(K95=3,"ALTA","")))</f>
        <v>MEDIA</v>
      </c>
      <c r="M95" s="185">
        <v>10</v>
      </c>
      <c r="N95" s="183" t="str">
        <f t="shared" ref="N95" si="66">IF(M95=5,"LEVE",IF(M95=10,"MODERADO",IF(M95=20,"FUERTE","")))</f>
        <v>MODERADO</v>
      </c>
      <c r="O95" s="183">
        <f t="shared" ref="O95" si="67">K95*M95</f>
        <v>20</v>
      </c>
      <c r="P95" s="178" t="str">
        <f t="shared" ref="P95" si="68">VLOOKUP(O95,$M$548:$N$555,2,0)</f>
        <v>ZONA DE RIESGO IMPORTANTE</v>
      </c>
      <c r="Q95" s="179" t="str">
        <f t="shared" ref="Q95" si="69">IF(P95=C95,"Se mantiene en la zona de riesgo",IF(AND(P95="*",C95="·"),"·","Cambia la evaluación antes de controles"))</f>
        <v>Se mantiene en la zona de riesgo</v>
      </c>
      <c r="R95" s="184" t="s">
        <v>9</v>
      </c>
    </row>
    <row r="96" spans="1:18" s="7" customFormat="1" x14ac:dyDescent="0.2">
      <c r="A96" s="211"/>
      <c r="B96" s="190"/>
      <c r="C96" s="178"/>
      <c r="D96" s="193"/>
      <c r="E96" s="176"/>
      <c r="F96" s="181"/>
      <c r="G96" s="181"/>
      <c r="H96" s="181"/>
      <c r="I96" s="181"/>
      <c r="J96" s="181"/>
      <c r="K96" s="185"/>
      <c r="L96" s="183"/>
      <c r="M96" s="185"/>
      <c r="N96" s="183"/>
      <c r="O96" s="183"/>
      <c r="P96" s="178"/>
      <c r="Q96" s="179"/>
      <c r="R96" s="184"/>
    </row>
    <row r="97" spans="1:18" s="7" customFormat="1" x14ac:dyDescent="0.2">
      <c r="A97" s="211"/>
      <c r="B97" s="190"/>
      <c r="C97" s="178"/>
      <c r="D97" s="193"/>
      <c r="E97" s="176"/>
      <c r="F97" s="181"/>
      <c r="G97" s="181"/>
      <c r="H97" s="181"/>
      <c r="I97" s="181"/>
      <c r="J97" s="181"/>
      <c r="K97" s="185"/>
      <c r="L97" s="183"/>
      <c r="M97" s="185"/>
      <c r="N97" s="183"/>
      <c r="O97" s="183"/>
      <c r="P97" s="178"/>
      <c r="Q97" s="179"/>
      <c r="R97" s="184"/>
    </row>
    <row r="98" spans="1:18" s="7" customFormat="1" x14ac:dyDescent="0.2">
      <c r="A98" s="211"/>
      <c r="B98" s="190"/>
      <c r="C98" s="178"/>
      <c r="D98" s="193"/>
      <c r="E98" s="176"/>
      <c r="F98" s="181"/>
      <c r="G98" s="181"/>
      <c r="H98" s="181"/>
      <c r="I98" s="181"/>
      <c r="J98" s="181"/>
      <c r="K98" s="185"/>
      <c r="L98" s="183"/>
      <c r="M98" s="185"/>
      <c r="N98" s="183"/>
      <c r="O98" s="183"/>
      <c r="P98" s="178"/>
      <c r="Q98" s="179"/>
      <c r="R98" s="184"/>
    </row>
    <row r="99" spans="1:18" s="7" customFormat="1" x14ac:dyDescent="0.2">
      <c r="A99" s="211"/>
      <c r="B99" s="190"/>
      <c r="C99" s="178"/>
      <c r="D99" s="194"/>
      <c r="E99" s="177"/>
      <c r="F99" s="182"/>
      <c r="G99" s="182"/>
      <c r="H99" s="182"/>
      <c r="I99" s="182"/>
      <c r="J99" s="182"/>
      <c r="K99" s="185"/>
      <c r="L99" s="183"/>
      <c r="M99" s="185"/>
      <c r="N99" s="183"/>
      <c r="O99" s="183"/>
      <c r="P99" s="178"/>
      <c r="Q99" s="179"/>
      <c r="R99" s="184"/>
    </row>
    <row r="100" spans="1:18" s="7" customFormat="1" ht="13.5" customHeight="1" x14ac:dyDescent="0.2">
      <c r="A100" s="211"/>
      <c r="B100" s="190" t="str">
        <f>'Admón. Riesgos'!D23</f>
        <v>Falta de asignacion de recursos presupuestales a los proyectos</v>
      </c>
      <c r="C100" s="178" t="str">
        <f>'Admón. Riesgos'!O23</f>
        <v>ZONA DE RIESGO INACEPTABLE</v>
      </c>
      <c r="D100" s="192" t="s">
        <v>87</v>
      </c>
      <c r="E100" s="175" t="s">
        <v>583</v>
      </c>
      <c r="F100" s="180" t="s">
        <v>17</v>
      </c>
      <c r="G100" s="180" t="s">
        <v>87</v>
      </c>
      <c r="H100" s="180" t="s">
        <v>88</v>
      </c>
      <c r="I100" s="180" t="s">
        <v>87</v>
      </c>
      <c r="J100" s="180" t="s">
        <v>95</v>
      </c>
      <c r="K100" s="185">
        <v>2</v>
      </c>
      <c r="L100" s="183" t="str">
        <f t="shared" ref="L100" si="70">IF(K100=1,"BAJA",IF(K100=2,"MEDIA",IF(K100=3,"ALTA","")))</f>
        <v>MEDIA</v>
      </c>
      <c r="M100" s="185">
        <v>20</v>
      </c>
      <c r="N100" s="183" t="str">
        <f t="shared" ref="N100" si="71">IF(M100=5,"LEVE",IF(M100=10,"MODERADO",IF(M100=20,"FUERTE","")))</f>
        <v>FUERTE</v>
      </c>
      <c r="O100" s="183">
        <f t="shared" ref="O100" si="72">K100*M100</f>
        <v>40</v>
      </c>
      <c r="P100" s="178" t="str">
        <f t="shared" ref="P100" si="73">VLOOKUP(O100,$M$548:$N$555,2,0)</f>
        <v>ZONA DE RIESGO INACEPTABLE</v>
      </c>
      <c r="Q100" s="179" t="str">
        <f t="shared" ref="Q100" si="74">IF(P100=C100,"Se mantiene en la zona de riesgo",IF(AND(P100="*",C100="·"),"·","Cambia la evaluación antes de controles"))</f>
        <v>Se mantiene en la zona de riesgo</v>
      </c>
      <c r="R100" s="184" t="s">
        <v>9</v>
      </c>
    </row>
    <row r="101" spans="1:18" s="7" customFormat="1" x14ac:dyDescent="0.2">
      <c r="A101" s="211"/>
      <c r="B101" s="190"/>
      <c r="C101" s="178"/>
      <c r="D101" s="193"/>
      <c r="E101" s="176"/>
      <c r="F101" s="181"/>
      <c r="G101" s="181"/>
      <c r="H101" s="181"/>
      <c r="I101" s="181"/>
      <c r="J101" s="181"/>
      <c r="K101" s="185"/>
      <c r="L101" s="183"/>
      <c r="M101" s="185"/>
      <c r="N101" s="183"/>
      <c r="O101" s="183"/>
      <c r="P101" s="178"/>
      <c r="Q101" s="179"/>
      <c r="R101" s="184"/>
    </row>
    <row r="102" spans="1:18" s="7" customFormat="1" x14ac:dyDescent="0.2">
      <c r="A102" s="211"/>
      <c r="B102" s="190"/>
      <c r="C102" s="178"/>
      <c r="D102" s="193"/>
      <c r="E102" s="176"/>
      <c r="F102" s="181"/>
      <c r="G102" s="181"/>
      <c r="H102" s="181"/>
      <c r="I102" s="181"/>
      <c r="J102" s="181"/>
      <c r="K102" s="185"/>
      <c r="L102" s="183"/>
      <c r="M102" s="185"/>
      <c r="N102" s="183"/>
      <c r="O102" s="183"/>
      <c r="P102" s="178"/>
      <c r="Q102" s="179"/>
      <c r="R102" s="184"/>
    </row>
    <row r="103" spans="1:18" s="7" customFormat="1" x14ac:dyDescent="0.2">
      <c r="A103" s="211"/>
      <c r="B103" s="190"/>
      <c r="C103" s="178"/>
      <c r="D103" s="193"/>
      <c r="E103" s="176"/>
      <c r="F103" s="181"/>
      <c r="G103" s="181"/>
      <c r="H103" s="181"/>
      <c r="I103" s="181"/>
      <c r="J103" s="181"/>
      <c r="K103" s="185"/>
      <c r="L103" s="183"/>
      <c r="M103" s="185"/>
      <c r="N103" s="183"/>
      <c r="O103" s="183"/>
      <c r="P103" s="178"/>
      <c r="Q103" s="179"/>
      <c r="R103" s="184"/>
    </row>
    <row r="104" spans="1:18" s="7" customFormat="1" x14ac:dyDescent="0.2">
      <c r="A104" s="211"/>
      <c r="B104" s="190"/>
      <c r="C104" s="178"/>
      <c r="D104" s="194"/>
      <c r="E104" s="177"/>
      <c r="F104" s="182"/>
      <c r="G104" s="182"/>
      <c r="H104" s="182"/>
      <c r="I104" s="182"/>
      <c r="J104" s="182"/>
      <c r="K104" s="185"/>
      <c r="L104" s="183"/>
      <c r="M104" s="185"/>
      <c r="N104" s="183"/>
      <c r="O104" s="183"/>
      <c r="P104" s="178"/>
      <c r="Q104" s="179"/>
      <c r="R104" s="184"/>
    </row>
    <row r="105" spans="1:18" s="7" customFormat="1" ht="13.5" customHeight="1" x14ac:dyDescent="0.2">
      <c r="A105" s="211"/>
      <c r="B105" s="190" t="str">
        <f>'Admón. Riesgos'!D24</f>
        <v xml:space="preserve">Sobrestimacion al presupuesto de ingresos de la institucion </v>
      </c>
      <c r="C105" s="178" t="str">
        <f>'Admón. Riesgos'!O24</f>
        <v>ZONA DE RIESGO ACEPTABLE</v>
      </c>
      <c r="D105" s="192" t="s">
        <v>87</v>
      </c>
      <c r="E105" s="175" t="s">
        <v>265</v>
      </c>
      <c r="F105" s="180" t="s">
        <v>17</v>
      </c>
      <c r="G105" s="180" t="s">
        <v>87</v>
      </c>
      <c r="H105" s="180" t="s">
        <v>87</v>
      </c>
      <c r="I105" s="180" t="s">
        <v>87</v>
      </c>
      <c r="J105" s="180" t="s">
        <v>95</v>
      </c>
      <c r="K105" s="185">
        <v>1</v>
      </c>
      <c r="L105" s="183" t="str">
        <f t="shared" ref="L105" si="75">IF(K105=1,"BAJA",IF(K105=2,"MEDIA",IF(K105=3,"ALTA","")))</f>
        <v>BAJA</v>
      </c>
      <c r="M105" s="185">
        <v>5</v>
      </c>
      <c r="N105" s="183" t="str">
        <f t="shared" ref="N105" si="76">IF(M105=5,"LEVE",IF(M105=10,"MODERADO",IF(M105=20,"FUERTE","")))</f>
        <v>LEVE</v>
      </c>
      <c r="O105" s="183">
        <f t="shared" ref="O105" si="77">K105*M105</f>
        <v>5</v>
      </c>
      <c r="P105" s="178" t="str">
        <f t="shared" ref="P105" si="78">VLOOKUP(O105,$M$548:$N$555,2,0)</f>
        <v>ZONA DE RIESGO ACEPTABLE</v>
      </c>
      <c r="Q105" s="179" t="str">
        <f t="shared" ref="Q105" si="79">IF(P105=C105,"Se mantiene en la zona de riesgo",IF(AND(P105="*",C105="·"),"·","Cambia la evaluación antes de controles"))</f>
        <v>Se mantiene en la zona de riesgo</v>
      </c>
      <c r="R105" s="184" t="s">
        <v>9</v>
      </c>
    </row>
    <row r="106" spans="1:18" s="7" customFormat="1" x14ac:dyDescent="0.2">
      <c r="A106" s="211"/>
      <c r="B106" s="190"/>
      <c r="C106" s="178"/>
      <c r="D106" s="193"/>
      <c r="E106" s="176"/>
      <c r="F106" s="181"/>
      <c r="G106" s="181"/>
      <c r="H106" s="181"/>
      <c r="I106" s="181"/>
      <c r="J106" s="181"/>
      <c r="K106" s="185"/>
      <c r="L106" s="183"/>
      <c r="M106" s="185"/>
      <c r="N106" s="183"/>
      <c r="O106" s="183"/>
      <c r="P106" s="178"/>
      <c r="Q106" s="179"/>
      <c r="R106" s="184"/>
    </row>
    <row r="107" spans="1:18" s="7" customFormat="1" x14ac:dyDescent="0.2">
      <c r="A107" s="211"/>
      <c r="B107" s="190"/>
      <c r="C107" s="178"/>
      <c r="D107" s="193"/>
      <c r="E107" s="176"/>
      <c r="F107" s="181"/>
      <c r="G107" s="181"/>
      <c r="H107" s="181"/>
      <c r="I107" s="181"/>
      <c r="J107" s="181"/>
      <c r="K107" s="185"/>
      <c r="L107" s="183"/>
      <c r="M107" s="185"/>
      <c r="N107" s="183"/>
      <c r="O107" s="183"/>
      <c r="P107" s="178"/>
      <c r="Q107" s="179"/>
      <c r="R107" s="184"/>
    </row>
    <row r="108" spans="1:18" s="7" customFormat="1" x14ac:dyDescent="0.2">
      <c r="A108" s="211"/>
      <c r="B108" s="190"/>
      <c r="C108" s="178"/>
      <c r="D108" s="193"/>
      <c r="E108" s="176"/>
      <c r="F108" s="181"/>
      <c r="G108" s="181"/>
      <c r="H108" s="181"/>
      <c r="I108" s="181"/>
      <c r="J108" s="181"/>
      <c r="K108" s="185"/>
      <c r="L108" s="183"/>
      <c r="M108" s="185"/>
      <c r="N108" s="183"/>
      <c r="O108" s="183"/>
      <c r="P108" s="178"/>
      <c r="Q108" s="179"/>
      <c r="R108" s="184"/>
    </row>
    <row r="109" spans="1:18" s="7" customFormat="1" x14ac:dyDescent="0.2">
      <c r="A109" s="211"/>
      <c r="B109" s="190"/>
      <c r="C109" s="178"/>
      <c r="D109" s="194"/>
      <c r="E109" s="177"/>
      <c r="F109" s="182"/>
      <c r="G109" s="182"/>
      <c r="H109" s="182"/>
      <c r="I109" s="182"/>
      <c r="J109" s="182"/>
      <c r="K109" s="185"/>
      <c r="L109" s="183"/>
      <c r="M109" s="185"/>
      <c r="N109" s="183"/>
      <c r="O109" s="183"/>
      <c r="P109" s="178"/>
      <c r="Q109" s="179"/>
      <c r="R109" s="184"/>
    </row>
    <row r="110" spans="1:18" s="7" customFormat="1" x14ac:dyDescent="0.2">
      <c r="A110" s="211"/>
      <c r="B110" s="190" t="str">
        <f>'Admón. Riesgos'!D25</f>
        <v>Subestimar el presupuesto de ingresos de la institucion</v>
      </c>
      <c r="C110" s="178" t="str">
        <f>'Admón. Riesgos'!O25</f>
        <v>ZONA DE RIESGO ACEPTABLE</v>
      </c>
      <c r="D110" s="192" t="s">
        <v>87</v>
      </c>
      <c r="E110" s="175" t="s">
        <v>584</v>
      </c>
      <c r="F110" s="180" t="s">
        <v>17</v>
      </c>
      <c r="G110" s="180" t="s">
        <v>87</v>
      </c>
      <c r="H110" s="180" t="s">
        <v>87</v>
      </c>
      <c r="I110" s="180" t="s">
        <v>87</v>
      </c>
      <c r="J110" s="180" t="s">
        <v>95</v>
      </c>
      <c r="K110" s="185">
        <v>1</v>
      </c>
      <c r="L110" s="183" t="str">
        <f t="shared" ref="L110" si="80">IF(K110=1,"BAJA",IF(K110=2,"MEDIA",IF(K110=3,"ALTA","")))</f>
        <v>BAJA</v>
      </c>
      <c r="M110" s="185">
        <v>5</v>
      </c>
      <c r="N110" s="183" t="str">
        <f t="shared" ref="N110" si="81">IF(M110=5,"LEVE",IF(M110=10,"MODERADO",IF(M110=20,"FUERTE","")))</f>
        <v>LEVE</v>
      </c>
      <c r="O110" s="183">
        <f t="shared" ref="O110" si="82">K110*M110</f>
        <v>5</v>
      </c>
      <c r="P110" s="178" t="str">
        <f t="shared" ref="P110" si="83">VLOOKUP(O110,$M$548:$N$555,2,0)</f>
        <v>ZONA DE RIESGO ACEPTABLE</v>
      </c>
      <c r="Q110" s="179" t="str">
        <f t="shared" ref="Q110" si="84">IF(P110=C110,"Se mantiene en la zona de riesgo",IF(AND(P110="*",C110="·"),"·","Cambia la evaluación antes de controles"))</f>
        <v>Se mantiene en la zona de riesgo</v>
      </c>
      <c r="R110" s="184" t="s">
        <v>9</v>
      </c>
    </row>
    <row r="111" spans="1:18" s="7" customFormat="1" x14ac:dyDescent="0.2">
      <c r="A111" s="211"/>
      <c r="B111" s="190"/>
      <c r="C111" s="178"/>
      <c r="D111" s="193"/>
      <c r="E111" s="176"/>
      <c r="F111" s="181"/>
      <c r="G111" s="181"/>
      <c r="H111" s="181"/>
      <c r="I111" s="181"/>
      <c r="J111" s="181"/>
      <c r="K111" s="185"/>
      <c r="L111" s="183"/>
      <c r="M111" s="185"/>
      <c r="N111" s="183"/>
      <c r="O111" s="183"/>
      <c r="P111" s="178"/>
      <c r="Q111" s="179"/>
      <c r="R111" s="184"/>
    </row>
    <row r="112" spans="1:18" s="7" customFormat="1" x14ac:dyDescent="0.2">
      <c r="A112" s="211"/>
      <c r="B112" s="190"/>
      <c r="C112" s="178"/>
      <c r="D112" s="193"/>
      <c r="E112" s="176"/>
      <c r="F112" s="181"/>
      <c r="G112" s="181"/>
      <c r="H112" s="181"/>
      <c r="I112" s="181"/>
      <c r="J112" s="181"/>
      <c r="K112" s="185"/>
      <c r="L112" s="183"/>
      <c r="M112" s="185"/>
      <c r="N112" s="183"/>
      <c r="O112" s="183"/>
      <c r="P112" s="178"/>
      <c r="Q112" s="179"/>
      <c r="R112" s="184"/>
    </row>
    <row r="113" spans="1:18" s="7" customFormat="1" x14ac:dyDescent="0.2">
      <c r="A113" s="211"/>
      <c r="B113" s="190"/>
      <c r="C113" s="178"/>
      <c r="D113" s="193"/>
      <c r="E113" s="176"/>
      <c r="F113" s="181"/>
      <c r="G113" s="181"/>
      <c r="H113" s="181"/>
      <c r="I113" s="181"/>
      <c r="J113" s="181"/>
      <c r="K113" s="185"/>
      <c r="L113" s="183"/>
      <c r="M113" s="185"/>
      <c r="N113" s="183"/>
      <c r="O113" s="183"/>
      <c r="P113" s="178"/>
      <c r="Q113" s="179"/>
      <c r="R113" s="184"/>
    </row>
    <row r="114" spans="1:18" s="7" customFormat="1" x14ac:dyDescent="0.2">
      <c r="A114" s="211"/>
      <c r="B114" s="190"/>
      <c r="C114" s="178"/>
      <c r="D114" s="194"/>
      <c r="E114" s="177"/>
      <c r="F114" s="182"/>
      <c r="G114" s="182"/>
      <c r="H114" s="182"/>
      <c r="I114" s="182"/>
      <c r="J114" s="182"/>
      <c r="K114" s="185"/>
      <c r="L114" s="183"/>
      <c r="M114" s="185"/>
      <c r="N114" s="183"/>
      <c r="O114" s="183"/>
      <c r="P114" s="178"/>
      <c r="Q114" s="179"/>
      <c r="R114" s="184"/>
    </row>
    <row r="115" spans="1:18" s="7" customFormat="1" ht="13.5" customHeight="1" x14ac:dyDescent="0.2">
      <c r="A115" s="211"/>
      <c r="B115" s="190" t="str">
        <f>'Admón. Riesgos'!D26</f>
        <v>Sobrestimacion al presupuesto de gasto de la institucion</v>
      </c>
      <c r="C115" s="178" t="str">
        <f>'Admón. Riesgos'!O26</f>
        <v>ZONA DE RIESGO ACEPTABLE</v>
      </c>
      <c r="D115" s="192" t="s">
        <v>87</v>
      </c>
      <c r="E115" s="175" t="s">
        <v>265</v>
      </c>
      <c r="F115" s="180" t="s">
        <v>17</v>
      </c>
      <c r="G115" s="180" t="s">
        <v>87</v>
      </c>
      <c r="H115" s="180" t="s">
        <v>87</v>
      </c>
      <c r="I115" s="180" t="s">
        <v>87</v>
      </c>
      <c r="J115" s="180" t="s">
        <v>95</v>
      </c>
      <c r="K115" s="185">
        <v>1</v>
      </c>
      <c r="L115" s="183" t="str">
        <f t="shared" ref="L115" si="85">IF(K115=1,"BAJA",IF(K115=2,"MEDIA",IF(K115=3,"ALTA","")))</f>
        <v>BAJA</v>
      </c>
      <c r="M115" s="185">
        <v>5</v>
      </c>
      <c r="N115" s="183" t="str">
        <f t="shared" ref="N115" si="86">IF(M115=5,"LEVE",IF(M115=10,"MODERADO",IF(M115=20,"FUERTE","")))</f>
        <v>LEVE</v>
      </c>
      <c r="O115" s="183">
        <f t="shared" ref="O115" si="87">K115*M115</f>
        <v>5</v>
      </c>
      <c r="P115" s="178" t="str">
        <f t="shared" ref="P115" si="88">VLOOKUP(O115,$M$548:$N$555,2,0)</f>
        <v>ZONA DE RIESGO ACEPTABLE</v>
      </c>
      <c r="Q115" s="179" t="str">
        <f t="shared" ref="Q115" si="89">IF(P115=C115,"Se mantiene en la zona de riesgo",IF(AND(P115="*",C115="·"),"·","Cambia la evaluación antes de controles"))</f>
        <v>Se mantiene en la zona de riesgo</v>
      </c>
      <c r="R115" s="184" t="s">
        <v>9</v>
      </c>
    </row>
    <row r="116" spans="1:18" s="7" customFormat="1" x14ac:dyDescent="0.2">
      <c r="A116" s="211"/>
      <c r="B116" s="190"/>
      <c r="C116" s="178"/>
      <c r="D116" s="193"/>
      <c r="E116" s="176"/>
      <c r="F116" s="181"/>
      <c r="G116" s="181"/>
      <c r="H116" s="181"/>
      <c r="I116" s="181"/>
      <c r="J116" s="181"/>
      <c r="K116" s="185"/>
      <c r="L116" s="183"/>
      <c r="M116" s="185"/>
      <c r="N116" s="183"/>
      <c r="O116" s="183"/>
      <c r="P116" s="178"/>
      <c r="Q116" s="179"/>
      <c r="R116" s="184"/>
    </row>
    <row r="117" spans="1:18" s="7" customFormat="1" x14ac:dyDescent="0.2">
      <c r="A117" s="211"/>
      <c r="B117" s="190"/>
      <c r="C117" s="178"/>
      <c r="D117" s="193"/>
      <c r="E117" s="176"/>
      <c r="F117" s="181"/>
      <c r="G117" s="181"/>
      <c r="H117" s="181"/>
      <c r="I117" s="181"/>
      <c r="J117" s="181"/>
      <c r="K117" s="185"/>
      <c r="L117" s="183"/>
      <c r="M117" s="185"/>
      <c r="N117" s="183"/>
      <c r="O117" s="183"/>
      <c r="P117" s="178"/>
      <c r="Q117" s="179"/>
      <c r="R117" s="184"/>
    </row>
    <row r="118" spans="1:18" s="7" customFormat="1" x14ac:dyDescent="0.2">
      <c r="A118" s="211"/>
      <c r="B118" s="190"/>
      <c r="C118" s="178"/>
      <c r="D118" s="193"/>
      <c r="E118" s="176"/>
      <c r="F118" s="181"/>
      <c r="G118" s="181"/>
      <c r="H118" s="181"/>
      <c r="I118" s="181"/>
      <c r="J118" s="181"/>
      <c r="K118" s="185"/>
      <c r="L118" s="183"/>
      <c r="M118" s="185"/>
      <c r="N118" s="183"/>
      <c r="O118" s="183"/>
      <c r="P118" s="178"/>
      <c r="Q118" s="179"/>
      <c r="R118" s="184"/>
    </row>
    <row r="119" spans="1:18" s="7" customFormat="1" x14ac:dyDescent="0.2">
      <c r="A119" s="211"/>
      <c r="B119" s="190"/>
      <c r="C119" s="178"/>
      <c r="D119" s="194"/>
      <c r="E119" s="177"/>
      <c r="F119" s="182"/>
      <c r="G119" s="182"/>
      <c r="H119" s="182"/>
      <c r="I119" s="182"/>
      <c r="J119" s="182"/>
      <c r="K119" s="185"/>
      <c r="L119" s="183"/>
      <c r="M119" s="185"/>
      <c r="N119" s="183"/>
      <c r="O119" s="183"/>
      <c r="P119" s="178"/>
      <c r="Q119" s="179"/>
      <c r="R119" s="184"/>
    </row>
    <row r="120" spans="1:18" s="7" customFormat="1" ht="13.5" customHeight="1" x14ac:dyDescent="0.2">
      <c r="A120" s="211"/>
      <c r="B120" s="190" t="str">
        <f>'Admón. Riesgos'!D27</f>
        <v>Subestimar el presupuesto de gasto de la institucion</v>
      </c>
      <c r="C120" s="178" t="str">
        <f>'Admón. Riesgos'!O27</f>
        <v>ZONA DE RIESGO ACEPTABLE</v>
      </c>
      <c r="D120" s="192" t="s">
        <v>87</v>
      </c>
      <c r="E120" s="175" t="s">
        <v>584</v>
      </c>
      <c r="F120" s="180" t="s">
        <v>17</v>
      </c>
      <c r="G120" s="180" t="s">
        <v>87</v>
      </c>
      <c r="H120" s="180" t="s">
        <v>87</v>
      </c>
      <c r="I120" s="180" t="s">
        <v>87</v>
      </c>
      <c r="J120" s="180" t="s">
        <v>95</v>
      </c>
      <c r="K120" s="185">
        <v>1</v>
      </c>
      <c r="L120" s="183" t="str">
        <f t="shared" ref="L120" si="90">IF(K120=1,"BAJA",IF(K120=2,"MEDIA",IF(K120=3,"ALTA","")))</f>
        <v>BAJA</v>
      </c>
      <c r="M120" s="185">
        <v>5</v>
      </c>
      <c r="N120" s="183" t="str">
        <f t="shared" ref="N120" si="91">IF(M120=5,"LEVE",IF(M120=10,"MODERADO",IF(M120=20,"FUERTE","")))</f>
        <v>LEVE</v>
      </c>
      <c r="O120" s="183">
        <f t="shared" ref="O120" si="92">K120*M120</f>
        <v>5</v>
      </c>
      <c r="P120" s="178" t="str">
        <f t="shared" ref="P120" si="93">VLOOKUP(O120,$M$548:$N$555,2,0)</f>
        <v>ZONA DE RIESGO ACEPTABLE</v>
      </c>
      <c r="Q120" s="179" t="str">
        <f t="shared" ref="Q120" si="94">IF(P120=C120,"Se mantiene en la zona de riesgo",IF(AND(P120="*",C120="·"),"·","Cambia la evaluación antes de controles"))</f>
        <v>Se mantiene en la zona de riesgo</v>
      </c>
      <c r="R120" s="184" t="s">
        <v>9</v>
      </c>
    </row>
    <row r="121" spans="1:18" s="7" customFormat="1" x14ac:dyDescent="0.2">
      <c r="A121" s="211"/>
      <c r="B121" s="190"/>
      <c r="C121" s="178"/>
      <c r="D121" s="193"/>
      <c r="E121" s="176"/>
      <c r="F121" s="181"/>
      <c r="G121" s="181"/>
      <c r="H121" s="181"/>
      <c r="I121" s="181"/>
      <c r="J121" s="181"/>
      <c r="K121" s="185"/>
      <c r="L121" s="183"/>
      <c r="M121" s="185"/>
      <c r="N121" s="183"/>
      <c r="O121" s="183"/>
      <c r="P121" s="178"/>
      <c r="Q121" s="179"/>
      <c r="R121" s="184"/>
    </row>
    <row r="122" spans="1:18" s="7" customFormat="1" x14ac:dyDescent="0.2">
      <c r="A122" s="211"/>
      <c r="B122" s="190"/>
      <c r="C122" s="178"/>
      <c r="D122" s="193"/>
      <c r="E122" s="176"/>
      <c r="F122" s="181"/>
      <c r="G122" s="181"/>
      <c r="H122" s="181"/>
      <c r="I122" s="181"/>
      <c r="J122" s="181"/>
      <c r="K122" s="185"/>
      <c r="L122" s="183"/>
      <c r="M122" s="185"/>
      <c r="N122" s="183"/>
      <c r="O122" s="183"/>
      <c r="P122" s="178"/>
      <c r="Q122" s="179"/>
      <c r="R122" s="184"/>
    </row>
    <row r="123" spans="1:18" s="7" customFormat="1" x14ac:dyDescent="0.2">
      <c r="A123" s="211"/>
      <c r="B123" s="190"/>
      <c r="C123" s="178"/>
      <c r="D123" s="193"/>
      <c r="E123" s="176"/>
      <c r="F123" s="181"/>
      <c r="G123" s="181"/>
      <c r="H123" s="181"/>
      <c r="I123" s="181"/>
      <c r="J123" s="181"/>
      <c r="K123" s="185"/>
      <c r="L123" s="183"/>
      <c r="M123" s="185"/>
      <c r="N123" s="183"/>
      <c r="O123" s="183"/>
      <c r="P123" s="178"/>
      <c r="Q123" s="179"/>
      <c r="R123" s="184"/>
    </row>
    <row r="124" spans="1:18" s="7" customFormat="1" x14ac:dyDescent="0.2">
      <c r="A124" s="211"/>
      <c r="B124" s="190"/>
      <c r="C124" s="178"/>
      <c r="D124" s="194"/>
      <c r="E124" s="177"/>
      <c r="F124" s="182"/>
      <c r="G124" s="182"/>
      <c r="H124" s="182"/>
      <c r="I124" s="182"/>
      <c r="J124" s="182"/>
      <c r="K124" s="185"/>
      <c r="L124" s="183"/>
      <c r="M124" s="185"/>
      <c r="N124" s="183"/>
      <c r="O124" s="183"/>
      <c r="P124" s="178"/>
      <c r="Q124" s="179"/>
      <c r="R124" s="184"/>
    </row>
    <row r="125" spans="1:18" s="7" customFormat="1" ht="13.5" customHeight="1" x14ac:dyDescent="0.2">
      <c r="A125" s="211"/>
      <c r="B125" s="190" t="str">
        <f>'Admón. Riesgos'!D28</f>
        <v>Falta de subestacion de los ingresos y gastos</v>
      </c>
      <c r="C125" s="178" t="str">
        <f>'Admón. Riesgos'!O28</f>
        <v>ZONA DE RIESGO ACEPTABLE</v>
      </c>
      <c r="D125" s="192" t="s">
        <v>87</v>
      </c>
      <c r="E125" s="175" t="s">
        <v>585</v>
      </c>
      <c r="F125" s="180" t="s">
        <v>17</v>
      </c>
      <c r="G125" s="180" t="s">
        <v>87</v>
      </c>
      <c r="H125" s="180" t="s">
        <v>87</v>
      </c>
      <c r="I125" s="180" t="s">
        <v>87</v>
      </c>
      <c r="J125" s="180" t="s">
        <v>95</v>
      </c>
      <c r="K125" s="185">
        <v>1</v>
      </c>
      <c r="L125" s="183" t="str">
        <f t="shared" ref="L125" si="95">IF(K125=1,"BAJA",IF(K125=2,"MEDIA",IF(K125=3,"ALTA","")))</f>
        <v>BAJA</v>
      </c>
      <c r="M125" s="185">
        <v>5</v>
      </c>
      <c r="N125" s="183" t="str">
        <f t="shared" ref="N125" si="96">IF(M125=5,"LEVE",IF(M125=10,"MODERADO",IF(M125=20,"FUERTE","")))</f>
        <v>LEVE</v>
      </c>
      <c r="O125" s="183">
        <f t="shared" ref="O125" si="97">K125*M125</f>
        <v>5</v>
      </c>
      <c r="P125" s="178" t="str">
        <f t="shared" ref="P125" si="98">VLOOKUP(O125,$M$548:$N$555,2,0)</f>
        <v>ZONA DE RIESGO ACEPTABLE</v>
      </c>
      <c r="Q125" s="179" t="str">
        <f t="shared" ref="Q125" si="99">IF(P125=C125,"Se mantiene en la zona de riesgo",IF(AND(P125="*",C125="·"),"·","Cambia la evaluación antes de controles"))</f>
        <v>Se mantiene en la zona de riesgo</v>
      </c>
      <c r="R125" s="184" t="s">
        <v>9</v>
      </c>
    </row>
    <row r="126" spans="1:18" s="7" customFormat="1" x14ac:dyDescent="0.2">
      <c r="A126" s="211"/>
      <c r="B126" s="190"/>
      <c r="C126" s="178"/>
      <c r="D126" s="193"/>
      <c r="E126" s="176"/>
      <c r="F126" s="181"/>
      <c r="G126" s="181"/>
      <c r="H126" s="181"/>
      <c r="I126" s="181"/>
      <c r="J126" s="181"/>
      <c r="K126" s="185"/>
      <c r="L126" s="183"/>
      <c r="M126" s="185"/>
      <c r="N126" s="183"/>
      <c r="O126" s="183"/>
      <c r="P126" s="178"/>
      <c r="Q126" s="179"/>
      <c r="R126" s="184"/>
    </row>
    <row r="127" spans="1:18" s="7" customFormat="1" x14ac:dyDescent="0.2">
      <c r="A127" s="211"/>
      <c r="B127" s="190"/>
      <c r="C127" s="178"/>
      <c r="D127" s="193"/>
      <c r="E127" s="176"/>
      <c r="F127" s="181"/>
      <c r="G127" s="181"/>
      <c r="H127" s="181"/>
      <c r="I127" s="181"/>
      <c r="J127" s="181"/>
      <c r="K127" s="185"/>
      <c r="L127" s="183"/>
      <c r="M127" s="185"/>
      <c r="N127" s="183"/>
      <c r="O127" s="183"/>
      <c r="P127" s="178"/>
      <c r="Q127" s="179"/>
      <c r="R127" s="184"/>
    </row>
    <row r="128" spans="1:18" s="7" customFormat="1" x14ac:dyDescent="0.2">
      <c r="A128" s="211"/>
      <c r="B128" s="190"/>
      <c r="C128" s="178"/>
      <c r="D128" s="193"/>
      <c r="E128" s="176"/>
      <c r="F128" s="181"/>
      <c r="G128" s="181"/>
      <c r="H128" s="181"/>
      <c r="I128" s="181"/>
      <c r="J128" s="181"/>
      <c r="K128" s="185"/>
      <c r="L128" s="183"/>
      <c r="M128" s="185"/>
      <c r="N128" s="183"/>
      <c r="O128" s="183"/>
      <c r="P128" s="178"/>
      <c r="Q128" s="179"/>
      <c r="R128" s="184"/>
    </row>
    <row r="129" spans="1:18" s="7" customFormat="1" x14ac:dyDescent="0.2">
      <c r="A129" s="211"/>
      <c r="B129" s="190"/>
      <c r="C129" s="178"/>
      <c r="D129" s="194"/>
      <c r="E129" s="177"/>
      <c r="F129" s="182"/>
      <c r="G129" s="182"/>
      <c r="H129" s="182"/>
      <c r="I129" s="182"/>
      <c r="J129" s="182"/>
      <c r="K129" s="185"/>
      <c r="L129" s="183"/>
      <c r="M129" s="185"/>
      <c r="N129" s="183"/>
      <c r="O129" s="183"/>
      <c r="P129" s="178"/>
      <c r="Q129" s="179"/>
      <c r="R129" s="184"/>
    </row>
    <row r="130" spans="1:18" s="7" customFormat="1" ht="13.5" customHeight="1" x14ac:dyDescent="0.2">
      <c r="A130" s="211"/>
      <c r="B130" s="190" t="str">
        <f>'Admón. Riesgos'!D29</f>
        <v xml:space="preserve">omision de normas que rige el presupuesto publico </v>
      </c>
      <c r="C130" s="178" t="str">
        <f>'Admón. Riesgos'!O29</f>
        <v>ZONA DE RIESGO ACEPTABLE</v>
      </c>
      <c r="D130" s="192" t="s">
        <v>87</v>
      </c>
      <c r="E130" s="175" t="s">
        <v>586</v>
      </c>
      <c r="F130" s="180" t="s">
        <v>17</v>
      </c>
      <c r="G130" s="180" t="s">
        <v>87</v>
      </c>
      <c r="H130" s="180" t="s">
        <v>87</v>
      </c>
      <c r="I130" s="180" t="s">
        <v>87</v>
      </c>
      <c r="J130" s="180" t="s">
        <v>95</v>
      </c>
      <c r="K130" s="185">
        <v>1</v>
      </c>
      <c r="L130" s="183" t="str">
        <f t="shared" ref="L130" si="100">IF(K130=1,"BAJA",IF(K130=2,"MEDIA",IF(K130=3,"ALTA","")))</f>
        <v>BAJA</v>
      </c>
      <c r="M130" s="185">
        <v>5</v>
      </c>
      <c r="N130" s="183" t="str">
        <f t="shared" ref="N130" si="101">IF(M130=5,"LEVE",IF(M130=10,"MODERADO",IF(M130=20,"FUERTE","")))</f>
        <v>LEVE</v>
      </c>
      <c r="O130" s="183">
        <f t="shared" ref="O130" si="102">K130*M130</f>
        <v>5</v>
      </c>
      <c r="P130" s="178" t="str">
        <f t="shared" ref="P130" si="103">VLOOKUP(O130,$M$548:$N$555,2,0)</f>
        <v>ZONA DE RIESGO ACEPTABLE</v>
      </c>
      <c r="Q130" s="179" t="str">
        <f t="shared" ref="Q130" si="104">IF(P130=C130,"Se mantiene en la zona de riesgo",IF(AND(P130="*",C130="·"),"·","Cambia la evaluación antes de controles"))</f>
        <v>Se mantiene en la zona de riesgo</v>
      </c>
      <c r="R130" s="184" t="s">
        <v>9</v>
      </c>
    </row>
    <row r="131" spans="1:18" s="7" customFormat="1" x14ac:dyDescent="0.2">
      <c r="A131" s="211"/>
      <c r="B131" s="190"/>
      <c r="C131" s="178"/>
      <c r="D131" s="193"/>
      <c r="E131" s="176"/>
      <c r="F131" s="181"/>
      <c r="G131" s="181"/>
      <c r="H131" s="181"/>
      <c r="I131" s="181"/>
      <c r="J131" s="181"/>
      <c r="K131" s="185"/>
      <c r="L131" s="183"/>
      <c r="M131" s="185"/>
      <c r="N131" s="183"/>
      <c r="O131" s="183"/>
      <c r="P131" s="178"/>
      <c r="Q131" s="179"/>
      <c r="R131" s="184"/>
    </row>
    <row r="132" spans="1:18" s="7" customFormat="1" x14ac:dyDescent="0.2">
      <c r="A132" s="211"/>
      <c r="B132" s="190"/>
      <c r="C132" s="178"/>
      <c r="D132" s="193"/>
      <c r="E132" s="176"/>
      <c r="F132" s="181"/>
      <c r="G132" s="181"/>
      <c r="H132" s="181"/>
      <c r="I132" s="181"/>
      <c r="J132" s="181"/>
      <c r="K132" s="185"/>
      <c r="L132" s="183"/>
      <c r="M132" s="185"/>
      <c r="N132" s="183"/>
      <c r="O132" s="183"/>
      <c r="P132" s="178"/>
      <c r="Q132" s="179"/>
      <c r="R132" s="184"/>
    </row>
    <row r="133" spans="1:18" s="7" customFormat="1" x14ac:dyDescent="0.2">
      <c r="A133" s="211"/>
      <c r="B133" s="190"/>
      <c r="C133" s="178"/>
      <c r="D133" s="193"/>
      <c r="E133" s="176"/>
      <c r="F133" s="181"/>
      <c r="G133" s="181"/>
      <c r="H133" s="181"/>
      <c r="I133" s="181"/>
      <c r="J133" s="181"/>
      <c r="K133" s="185"/>
      <c r="L133" s="183"/>
      <c r="M133" s="185"/>
      <c r="N133" s="183"/>
      <c r="O133" s="183"/>
      <c r="P133" s="178"/>
      <c r="Q133" s="179"/>
      <c r="R133" s="184"/>
    </row>
    <row r="134" spans="1:18" s="7" customFormat="1" x14ac:dyDescent="0.2">
      <c r="A134" s="211"/>
      <c r="B134" s="190"/>
      <c r="C134" s="178"/>
      <c r="D134" s="194"/>
      <c r="E134" s="177"/>
      <c r="F134" s="182"/>
      <c r="G134" s="182"/>
      <c r="H134" s="182"/>
      <c r="I134" s="182"/>
      <c r="J134" s="182"/>
      <c r="K134" s="185"/>
      <c r="L134" s="183"/>
      <c r="M134" s="185"/>
      <c r="N134" s="183"/>
      <c r="O134" s="183"/>
      <c r="P134" s="178"/>
      <c r="Q134" s="179"/>
      <c r="R134" s="184"/>
    </row>
    <row r="135" spans="1:18" s="7" customFormat="1" x14ac:dyDescent="0.2">
      <c r="A135" s="211"/>
      <c r="B135" s="190" t="str">
        <f>'Admón. Riesgos'!D30</f>
        <v>No hay flujo de información por parte de las dependencias</v>
      </c>
      <c r="C135" s="178" t="str">
        <f>'Admón. Riesgos'!O30</f>
        <v>ZONA DE RIESGO IMPORTANTE</v>
      </c>
      <c r="D135" s="191" t="s">
        <v>87</v>
      </c>
      <c r="E135" s="175" t="s">
        <v>291</v>
      </c>
      <c r="F135" s="180" t="s">
        <v>19</v>
      </c>
      <c r="G135" s="180" t="s">
        <v>87</v>
      </c>
      <c r="H135" s="180" t="s">
        <v>88</v>
      </c>
      <c r="I135" s="180" t="s">
        <v>87</v>
      </c>
      <c r="J135" s="180" t="s">
        <v>94</v>
      </c>
      <c r="K135" s="185">
        <v>2</v>
      </c>
      <c r="L135" s="183" t="str">
        <f>IF(K135=1,"BAJA",IF(K135=2,"MEDIA",IF(K135=3,"ALTA","")))</f>
        <v>MEDIA</v>
      </c>
      <c r="M135" s="185">
        <v>10</v>
      </c>
      <c r="N135" s="183" t="str">
        <f>IF(M135=5,"LEVE",IF(M135=10,"MODERADO",IF(M135=20,"FUERTE","")))</f>
        <v>MODERADO</v>
      </c>
      <c r="O135" s="183">
        <f>K135*M135</f>
        <v>20</v>
      </c>
      <c r="P135" s="178" t="str">
        <f>VLOOKUP(O135,$M$548:$N$555,2,0)</f>
        <v>ZONA DE RIESGO IMPORTANTE</v>
      </c>
      <c r="Q135" s="179" t="str">
        <f>IF(P135=C135,"Se mantiene en la zona de riesgo",IF(AND(P135="*",C135="·"),"·","Cambia la evaluación antes de controles"))</f>
        <v>Se mantiene en la zona de riesgo</v>
      </c>
      <c r="R135" s="184" t="s">
        <v>74</v>
      </c>
    </row>
    <row r="136" spans="1:18" s="7" customFormat="1" x14ac:dyDescent="0.2">
      <c r="A136" s="211"/>
      <c r="B136" s="190"/>
      <c r="C136" s="178"/>
      <c r="D136" s="191"/>
      <c r="E136" s="176"/>
      <c r="F136" s="181"/>
      <c r="G136" s="181"/>
      <c r="H136" s="181"/>
      <c r="I136" s="181"/>
      <c r="J136" s="181"/>
      <c r="K136" s="185"/>
      <c r="L136" s="183"/>
      <c r="M136" s="185"/>
      <c r="N136" s="183"/>
      <c r="O136" s="183"/>
      <c r="P136" s="178"/>
      <c r="Q136" s="179"/>
      <c r="R136" s="184"/>
    </row>
    <row r="137" spans="1:18" s="7" customFormat="1" x14ac:dyDescent="0.2">
      <c r="A137" s="211"/>
      <c r="B137" s="190"/>
      <c r="C137" s="178"/>
      <c r="D137" s="191"/>
      <c r="E137" s="176"/>
      <c r="F137" s="181"/>
      <c r="G137" s="181"/>
      <c r="H137" s="181"/>
      <c r="I137" s="181"/>
      <c r="J137" s="181"/>
      <c r="K137" s="185"/>
      <c r="L137" s="183"/>
      <c r="M137" s="185"/>
      <c r="N137" s="183"/>
      <c r="O137" s="183"/>
      <c r="P137" s="178"/>
      <c r="Q137" s="179"/>
      <c r="R137" s="184"/>
    </row>
    <row r="138" spans="1:18" s="7" customFormat="1" x14ac:dyDescent="0.2">
      <c r="A138" s="211"/>
      <c r="B138" s="190"/>
      <c r="C138" s="178"/>
      <c r="D138" s="191"/>
      <c r="E138" s="176"/>
      <c r="F138" s="181"/>
      <c r="G138" s="181"/>
      <c r="H138" s="181"/>
      <c r="I138" s="181"/>
      <c r="J138" s="181"/>
      <c r="K138" s="185"/>
      <c r="L138" s="183"/>
      <c r="M138" s="185"/>
      <c r="N138" s="183"/>
      <c r="O138" s="183"/>
      <c r="P138" s="178"/>
      <c r="Q138" s="179"/>
      <c r="R138" s="184"/>
    </row>
    <row r="139" spans="1:18" s="7" customFormat="1" x14ac:dyDescent="0.2">
      <c r="A139" s="211"/>
      <c r="B139" s="190"/>
      <c r="C139" s="178"/>
      <c r="D139" s="191"/>
      <c r="E139" s="177"/>
      <c r="F139" s="182"/>
      <c r="G139" s="182"/>
      <c r="H139" s="182"/>
      <c r="I139" s="182"/>
      <c r="J139" s="182"/>
      <c r="K139" s="185"/>
      <c r="L139" s="183"/>
      <c r="M139" s="185"/>
      <c r="N139" s="183"/>
      <c r="O139" s="183"/>
      <c r="P139" s="178"/>
      <c r="Q139" s="179"/>
      <c r="R139" s="184"/>
    </row>
    <row r="140" spans="1:18" s="7" customFormat="1" x14ac:dyDescent="0.2">
      <c r="A140" s="211"/>
      <c r="B140" s="190" t="str">
        <f>'Admón. Riesgos'!D31</f>
        <v>Manera inadecuada para la adquisición de equipos de Sistemas &amp; Comunicación</v>
      </c>
      <c r="C140" s="178" t="str">
        <f>'Admón. Riesgos'!O31</f>
        <v>ZONA DE RIESGO INACEPTABLE</v>
      </c>
      <c r="D140" s="191" t="s">
        <v>87</v>
      </c>
      <c r="E140" s="175" t="s">
        <v>292</v>
      </c>
      <c r="F140" s="180" t="s">
        <v>17</v>
      </c>
      <c r="G140" s="180" t="s">
        <v>87</v>
      </c>
      <c r="H140" s="180" t="s">
        <v>88</v>
      </c>
      <c r="I140" s="180" t="s">
        <v>88</v>
      </c>
      <c r="J140" s="180" t="s">
        <v>95</v>
      </c>
      <c r="K140" s="185">
        <v>3</v>
      </c>
      <c r="L140" s="183" t="str">
        <f>IF(K140=1,"BAJA",IF(K140=2,"MEDIA",IF(K140=3,"ALTA","")))</f>
        <v>ALTA</v>
      </c>
      <c r="M140" s="185">
        <v>10</v>
      </c>
      <c r="N140" s="183" t="str">
        <f>IF(M140=5,"LEVE",IF(M140=10,"MODERADO",IF(M140=20,"FUERTE","")))</f>
        <v>MODERADO</v>
      </c>
      <c r="O140" s="183">
        <f>K140*M140</f>
        <v>30</v>
      </c>
      <c r="P140" s="178" t="str">
        <f>VLOOKUP(O140,$M$548:$N$555,2,0)</f>
        <v>ZONA DE RIESGO INACEPTABLE</v>
      </c>
      <c r="Q140" s="179" t="str">
        <f>IF(P140=C140,"Se mantiene en la zona de riesgo",IF(AND(P140="*",C140="·"),"·","Cambia la evaluación antes de controles"))</f>
        <v>Se mantiene en la zona de riesgo</v>
      </c>
      <c r="R140" s="184" t="s">
        <v>74</v>
      </c>
    </row>
    <row r="141" spans="1:18" s="7" customFormat="1" x14ac:dyDescent="0.2">
      <c r="A141" s="211"/>
      <c r="B141" s="190"/>
      <c r="C141" s="178"/>
      <c r="D141" s="191"/>
      <c r="E141" s="176"/>
      <c r="F141" s="181"/>
      <c r="G141" s="181"/>
      <c r="H141" s="181"/>
      <c r="I141" s="181"/>
      <c r="J141" s="181"/>
      <c r="K141" s="185"/>
      <c r="L141" s="183"/>
      <c r="M141" s="185"/>
      <c r="N141" s="183"/>
      <c r="O141" s="183"/>
      <c r="P141" s="178"/>
      <c r="Q141" s="179"/>
      <c r="R141" s="184"/>
    </row>
    <row r="142" spans="1:18" s="7" customFormat="1" x14ac:dyDescent="0.2">
      <c r="A142" s="211"/>
      <c r="B142" s="190"/>
      <c r="C142" s="178"/>
      <c r="D142" s="191"/>
      <c r="E142" s="177"/>
      <c r="F142" s="181"/>
      <c r="G142" s="181"/>
      <c r="H142" s="181"/>
      <c r="I142" s="181"/>
      <c r="J142" s="181"/>
      <c r="K142" s="185"/>
      <c r="L142" s="183"/>
      <c r="M142" s="185"/>
      <c r="N142" s="183"/>
      <c r="O142" s="183"/>
      <c r="P142" s="178"/>
      <c r="Q142" s="179"/>
      <c r="R142" s="184"/>
    </row>
    <row r="143" spans="1:18" s="7" customFormat="1" x14ac:dyDescent="0.2">
      <c r="A143" s="211"/>
      <c r="B143" s="190"/>
      <c r="C143" s="178"/>
      <c r="D143" s="191"/>
      <c r="E143" s="175"/>
      <c r="F143" s="181"/>
      <c r="G143" s="181"/>
      <c r="H143" s="181"/>
      <c r="I143" s="181"/>
      <c r="J143" s="181"/>
      <c r="K143" s="185"/>
      <c r="L143" s="183"/>
      <c r="M143" s="185"/>
      <c r="N143" s="183"/>
      <c r="O143" s="183"/>
      <c r="P143" s="178"/>
      <c r="Q143" s="179"/>
      <c r="R143" s="184"/>
    </row>
    <row r="144" spans="1:18" s="7" customFormat="1" x14ac:dyDescent="0.2">
      <c r="A144" s="211"/>
      <c r="B144" s="190"/>
      <c r="C144" s="178"/>
      <c r="D144" s="191"/>
      <c r="E144" s="177"/>
      <c r="F144" s="182"/>
      <c r="G144" s="182"/>
      <c r="H144" s="182"/>
      <c r="I144" s="182"/>
      <c r="J144" s="182"/>
      <c r="K144" s="185"/>
      <c r="L144" s="183"/>
      <c r="M144" s="185"/>
      <c r="N144" s="183"/>
      <c r="O144" s="183"/>
      <c r="P144" s="178"/>
      <c r="Q144" s="179"/>
      <c r="R144" s="184"/>
    </row>
    <row r="145" spans="1:18" s="7" customFormat="1" ht="13.5" customHeight="1" x14ac:dyDescent="0.2">
      <c r="A145" s="211"/>
      <c r="B145" s="190" t="str">
        <f>'Admón. Riesgos'!D32</f>
        <v>Falta de Seguridad en la oficina del Centro de Computo</v>
      </c>
      <c r="C145" s="178" t="str">
        <f>'Admón. Riesgos'!O32</f>
        <v>ZONA DE RIESGO INACEPTABLE</v>
      </c>
      <c r="D145" s="191" t="s">
        <v>87</v>
      </c>
      <c r="E145" s="175" t="s">
        <v>293</v>
      </c>
      <c r="F145" s="180" t="s">
        <v>17</v>
      </c>
      <c r="G145" s="180" t="s">
        <v>88</v>
      </c>
      <c r="H145" s="180" t="s">
        <v>88</v>
      </c>
      <c r="I145" s="180" t="s">
        <v>87</v>
      </c>
      <c r="J145" s="180" t="s">
        <v>94</v>
      </c>
      <c r="K145" s="185">
        <v>3</v>
      </c>
      <c r="L145" s="183" t="str">
        <f>IF(K145=1,"BAJA",IF(K145=2,"MEDIA",IF(K145=3,"ALTA","")))</f>
        <v>ALTA</v>
      </c>
      <c r="M145" s="185">
        <v>20</v>
      </c>
      <c r="N145" s="183" t="str">
        <f>IF(M145=5,"LEVE",IF(M145=10,"MODERADO",IF(M145=20,"FUERTE","")))</f>
        <v>FUERTE</v>
      </c>
      <c r="O145" s="183">
        <f>K145*M145</f>
        <v>60</v>
      </c>
      <c r="P145" s="178" t="str">
        <f>VLOOKUP(O145,$M$548:$N$555,2,0)</f>
        <v>ZONA DE RIESGO INACEPTABLE</v>
      </c>
      <c r="Q145" s="179" t="str">
        <f>IF(P145=C145,"Se mantiene en la zona de riesgo",IF(AND(P145="*",C145="·"),"·","Cambia la evaluación antes de controles"))</f>
        <v>Se mantiene en la zona de riesgo</v>
      </c>
      <c r="R145" s="184" t="s">
        <v>74</v>
      </c>
    </row>
    <row r="146" spans="1:18" s="7" customFormat="1" ht="25.5" customHeight="1" x14ac:dyDescent="0.2">
      <c r="A146" s="211"/>
      <c r="B146" s="190"/>
      <c r="C146" s="178"/>
      <c r="D146" s="191"/>
      <c r="E146" s="176"/>
      <c r="F146" s="181"/>
      <c r="G146" s="181"/>
      <c r="H146" s="181"/>
      <c r="I146" s="181"/>
      <c r="J146" s="181"/>
      <c r="K146" s="185"/>
      <c r="L146" s="183"/>
      <c r="M146" s="185"/>
      <c r="N146" s="183"/>
      <c r="O146" s="183"/>
      <c r="P146" s="178"/>
      <c r="Q146" s="179"/>
      <c r="R146" s="184"/>
    </row>
    <row r="147" spans="1:18" s="7" customFormat="1" x14ac:dyDescent="0.2">
      <c r="A147" s="211"/>
      <c r="B147" s="190"/>
      <c r="C147" s="178"/>
      <c r="D147" s="191"/>
      <c r="E147" s="176"/>
      <c r="F147" s="181"/>
      <c r="G147" s="181"/>
      <c r="H147" s="181"/>
      <c r="I147" s="181"/>
      <c r="J147" s="181"/>
      <c r="K147" s="185"/>
      <c r="L147" s="183"/>
      <c r="M147" s="185"/>
      <c r="N147" s="183"/>
      <c r="O147" s="183"/>
      <c r="P147" s="178"/>
      <c r="Q147" s="179"/>
      <c r="R147" s="184"/>
    </row>
    <row r="148" spans="1:18" s="7" customFormat="1" x14ac:dyDescent="0.2">
      <c r="A148" s="211"/>
      <c r="B148" s="190"/>
      <c r="C148" s="178"/>
      <c r="D148" s="191"/>
      <c r="E148" s="176"/>
      <c r="F148" s="181"/>
      <c r="G148" s="181"/>
      <c r="H148" s="181"/>
      <c r="I148" s="181"/>
      <c r="J148" s="181"/>
      <c r="K148" s="185"/>
      <c r="L148" s="183"/>
      <c r="M148" s="185"/>
      <c r="N148" s="183"/>
      <c r="O148" s="183"/>
      <c r="P148" s="178"/>
      <c r="Q148" s="179"/>
      <c r="R148" s="184"/>
    </row>
    <row r="149" spans="1:18" s="7" customFormat="1" x14ac:dyDescent="0.2">
      <c r="A149" s="211"/>
      <c r="B149" s="190"/>
      <c r="C149" s="178"/>
      <c r="D149" s="191"/>
      <c r="E149" s="177"/>
      <c r="F149" s="182"/>
      <c r="G149" s="182"/>
      <c r="H149" s="182"/>
      <c r="I149" s="182"/>
      <c r="J149" s="182"/>
      <c r="K149" s="185"/>
      <c r="L149" s="183"/>
      <c r="M149" s="185"/>
      <c r="N149" s="183"/>
      <c r="O149" s="183"/>
      <c r="P149" s="178"/>
      <c r="Q149" s="179"/>
      <c r="R149" s="184"/>
    </row>
    <row r="150" spans="1:18" s="7" customFormat="1" ht="13.5" customHeight="1" x14ac:dyDescent="0.2">
      <c r="A150" s="211"/>
      <c r="B150" s="190" t="str">
        <f>'Admón. Riesgos'!D33</f>
        <v>Falta de Recursos y Herramentas para las actividades del proceso</v>
      </c>
      <c r="C150" s="178" t="str">
        <f>'Admón. Riesgos'!O33</f>
        <v>ZONA DE RIESGO INACEPTABLE</v>
      </c>
      <c r="D150" s="191" t="s">
        <v>88</v>
      </c>
      <c r="E150" s="175" t="s">
        <v>294</v>
      </c>
      <c r="F150" s="180" t="s">
        <v>17</v>
      </c>
      <c r="G150" s="180" t="s">
        <v>88</v>
      </c>
      <c r="H150" s="180" t="s">
        <v>88</v>
      </c>
      <c r="I150" s="180" t="s">
        <v>88</v>
      </c>
      <c r="J150" s="180" t="s">
        <v>94</v>
      </c>
      <c r="K150" s="185">
        <v>3</v>
      </c>
      <c r="L150" s="183" t="str">
        <f>IF(K150=1,"BAJA",IF(K150=2,"MEDIA",IF(K150=3,"ALTA","")))</f>
        <v>ALTA</v>
      </c>
      <c r="M150" s="185">
        <v>20</v>
      </c>
      <c r="N150" s="183" t="str">
        <f>IF(M150=5,"LEVE",IF(M150=10,"MODERADO",IF(M150=20,"FUERTE","")))</f>
        <v>FUERTE</v>
      </c>
      <c r="O150" s="183">
        <f>K150*M150</f>
        <v>60</v>
      </c>
      <c r="P150" s="178" t="str">
        <f>VLOOKUP(O150,$M$548:$N$555,2,0)</f>
        <v>ZONA DE RIESGO INACEPTABLE</v>
      </c>
      <c r="Q150" s="179" t="str">
        <f>IF(P150=C150,"Se mantiene en la zona de riesgo",IF(AND(P150="*",C150="·"),"·","Cambia la evaluación antes de controles"))</f>
        <v>Se mantiene en la zona de riesgo</v>
      </c>
      <c r="R150" s="184" t="s">
        <v>9</v>
      </c>
    </row>
    <row r="151" spans="1:18" s="7" customFormat="1" x14ac:dyDescent="0.2">
      <c r="A151" s="211"/>
      <c r="B151" s="190"/>
      <c r="C151" s="178"/>
      <c r="D151" s="191"/>
      <c r="E151" s="176"/>
      <c r="F151" s="181"/>
      <c r="G151" s="181"/>
      <c r="H151" s="181"/>
      <c r="I151" s="181"/>
      <c r="J151" s="181"/>
      <c r="K151" s="185"/>
      <c r="L151" s="183"/>
      <c r="M151" s="185"/>
      <c r="N151" s="183"/>
      <c r="O151" s="183"/>
      <c r="P151" s="178"/>
      <c r="Q151" s="179"/>
      <c r="R151" s="184"/>
    </row>
    <row r="152" spans="1:18" s="7" customFormat="1" x14ac:dyDescent="0.2">
      <c r="A152" s="211"/>
      <c r="B152" s="190"/>
      <c r="C152" s="178"/>
      <c r="D152" s="191"/>
      <c r="E152" s="176"/>
      <c r="F152" s="181"/>
      <c r="G152" s="181"/>
      <c r="H152" s="181"/>
      <c r="I152" s="181"/>
      <c r="J152" s="181"/>
      <c r="K152" s="185"/>
      <c r="L152" s="183"/>
      <c r="M152" s="185"/>
      <c r="N152" s="183"/>
      <c r="O152" s="183"/>
      <c r="P152" s="178"/>
      <c r="Q152" s="179"/>
      <c r="R152" s="184"/>
    </row>
    <row r="153" spans="1:18" s="7" customFormat="1" x14ac:dyDescent="0.2">
      <c r="A153" s="211"/>
      <c r="B153" s="190"/>
      <c r="C153" s="178"/>
      <c r="D153" s="191"/>
      <c r="E153" s="176"/>
      <c r="F153" s="181"/>
      <c r="G153" s="181"/>
      <c r="H153" s="181"/>
      <c r="I153" s="181"/>
      <c r="J153" s="181"/>
      <c r="K153" s="185"/>
      <c r="L153" s="183"/>
      <c r="M153" s="185"/>
      <c r="N153" s="183"/>
      <c r="O153" s="183"/>
      <c r="P153" s="178"/>
      <c r="Q153" s="179"/>
      <c r="R153" s="184"/>
    </row>
    <row r="154" spans="1:18" s="7" customFormat="1" x14ac:dyDescent="0.2">
      <c r="A154" s="211"/>
      <c r="B154" s="190"/>
      <c r="C154" s="178"/>
      <c r="D154" s="191"/>
      <c r="E154" s="177"/>
      <c r="F154" s="182"/>
      <c r="G154" s="182"/>
      <c r="H154" s="182"/>
      <c r="I154" s="182"/>
      <c r="J154" s="182"/>
      <c r="K154" s="185"/>
      <c r="L154" s="183"/>
      <c r="M154" s="185"/>
      <c r="N154" s="183"/>
      <c r="O154" s="183"/>
      <c r="P154" s="178"/>
      <c r="Q154" s="179"/>
      <c r="R154" s="184"/>
    </row>
    <row r="155" spans="1:18" s="7" customFormat="1" x14ac:dyDescent="0.2">
      <c r="A155" s="211"/>
      <c r="B155" s="190" t="str">
        <f>'Admón. Riesgos'!D34</f>
        <v>Limitación presupuestal por falta de autonomía</v>
      </c>
      <c r="C155" s="178" t="str">
        <f>'Admón. Riesgos'!O34</f>
        <v>ZONA DE RIESGO INACEPTABLE</v>
      </c>
      <c r="D155" s="191" t="s">
        <v>87</v>
      </c>
      <c r="E155" s="175" t="s">
        <v>621</v>
      </c>
      <c r="F155" s="180" t="s">
        <v>17</v>
      </c>
      <c r="G155" s="180" t="s">
        <v>87</v>
      </c>
      <c r="H155" s="180" t="s">
        <v>88</v>
      </c>
      <c r="I155" s="180" t="s">
        <v>87</v>
      </c>
      <c r="J155" s="180" t="s">
        <v>94</v>
      </c>
      <c r="K155" s="185">
        <v>3</v>
      </c>
      <c r="L155" s="183" t="str">
        <f t="shared" ref="L155" si="105">IF(K155=1,"BAJA",IF(K155=2,"MEDIA",IF(K155=3,"ALTA","")))</f>
        <v>ALTA</v>
      </c>
      <c r="M155" s="180">
        <v>20</v>
      </c>
      <c r="N155" s="183" t="str">
        <f t="shared" ref="N155" si="106">IF(M155=5,"LEVE",IF(M155=10,"MODERADO",IF(M155=20,"FUERTE","")))</f>
        <v>FUERTE</v>
      </c>
      <c r="O155" s="183">
        <f t="shared" ref="O155" si="107">K155*M155</f>
        <v>60</v>
      </c>
      <c r="P155" s="178" t="str">
        <f t="shared" ref="P155" si="108">VLOOKUP(O155,$M$548:$N$555,2,0)</f>
        <v>ZONA DE RIESGO INACEPTABLE</v>
      </c>
      <c r="Q155" s="179" t="str">
        <f t="shared" ref="Q155" si="109">IF(P155=C155,"Se mantiene en la zona de riesgo",IF(AND(P155="*",C155="·"),"·","Cambia la evaluación antes de controles"))</f>
        <v>Se mantiene en la zona de riesgo</v>
      </c>
      <c r="R155" s="184" t="s">
        <v>75</v>
      </c>
    </row>
    <row r="156" spans="1:18" s="7" customFormat="1" x14ac:dyDescent="0.2">
      <c r="A156" s="211"/>
      <c r="B156" s="190"/>
      <c r="C156" s="178"/>
      <c r="D156" s="191"/>
      <c r="E156" s="176"/>
      <c r="F156" s="181"/>
      <c r="G156" s="181"/>
      <c r="H156" s="181"/>
      <c r="I156" s="181"/>
      <c r="J156" s="181"/>
      <c r="K156" s="185"/>
      <c r="L156" s="183"/>
      <c r="M156" s="181"/>
      <c r="N156" s="183"/>
      <c r="O156" s="183"/>
      <c r="P156" s="178"/>
      <c r="Q156" s="179"/>
      <c r="R156" s="184"/>
    </row>
    <row r="157" spans="1:18" s="7" customFormat="1" x14ac:dyDescent="0.2">
      <c r="A157" s="211"/>
      <c r="B157" s="190"/>
      <c r="C157" s="178"/>
      <c r="D157" s="191"/>
      <c r="E157" s="176"/>
      <c r="F157" s="181"/>
      <c r="G157" s="181"/>
      <c r="H157" s="181"/>
      <c r="I157" s="181"/>
      <c r="J157" s="181"/>
      <c r="K157" s="185"/>
      <c r="L157" s="183"/>
      <c r="M157" s="181"/>
      <c r="N157" s="183"/>
      <c r="O157" s="183"/>
      <c r="P157" s="178"/>
      <c r="Q157" s="179"/>
      <c r="R157" s="184"/>
    </row>
    <row r="158" spans="1:18" s="7" customFormat="1" x14ac:dyDescent="0.2">
      <c r="A158" s="211"/>
      <c r="B158" s="190"/>
      <c r="C158" s="178"/>
      <c r="D158" s="191"/>
      <c r="E158" s="176"/>
      <c r="F158" s="181"/>
      <c r="G158" s="181"/>
      <c r="H158" s="181"/>
      <c r="I158" s="181"/>
      <c r="J158" s="181"/>
      <c r="K158" s="185"/>
      <c r="L158" s="183"/>
      <c r="M158" s="181"/>
      <c r="N158" s="183"/>
      <c r="O158" s="183"/>
      <c r="P158" s="178"/>
      <c r="Q158" s="179"/>
      <c r="R158" s="184"/>
    </row>
    <row r="159" spans="1:18" s="7" customFormat="1" x14ac:dyDescent="0.2">
      <c r="A159" s="211"/>
      <c r="B159" s="190"/>
      <c r="C159" s="178"/>
      <c r="D159" s="191"/>
      <c r="E159" s="176"/>
      <c r="F159" s="182"/>
      <c r="G159" s="182"/>
      <c r="H159" s="182"/>
      <c r="I159" s="182"/>
      <c r="J159" s="182"/>
      <c r="K159" s="185"/>
      <c r="L159" s="183"/>
      <c r="M159" s="182"/>
      <c r="N159" s="183"/>
      <c r="O159" s="183"/>
      <c r="P159" s="178"/>
      <c r="Q159" s="179"/>
      <c r="R159" s="184"/>
    </row>
    <row r="160" spans="1:18" s="7" customFormat="1" x14ac:dyDescent="0.2">
      <c r="A160" s="211"/>
      <c r="B160" s="190" t="str">
        <f>'Admón. Riesgos'!D35</f>
        <v>Subestimación presupuestal en gastos</v>
      </c>
      <c r="C160" s="178" t="str">
        <f>'Admón. Riesgos'!O35</f>
        <v>ZONA DE RIESGO ACEPTABLE</v>
      </c>
      <c r="D160" s="191" t="s">
        <v>87</v>
      </c>
      <c r="E160" s="175" t="s">
        <v>621</v>
      </c>
      <c r="F160" s="180" t="s">
        <v>19</v>
      </c>
      <c r="G160" s="180" t="s">
        <v>87</v>
      </c>
      <c r="H160" s="180" t="s">
        <v>87</v>
      </c>
      <c r="I160" s="180" t="s">
        <v>87</v>
      </c>
      <c r="J160" s="180" t="s">
        <v>94</v>
      </c>
      <c r="K160" s="185">
        <v>1</v>
      </c>
      <c r="L160" s="183" t="str">
        <f t="shared" ref="L160" si="110">IF(K160=1,"BAJA",IF(K160=2,"MEDIA",IF(K160=3,"ALTA","")))</f>
        <v>BAJA</v>
      </c>
      <c r="M160" s="180">
        <v>5</v>
      </c>
      <c r="N160" s="183" t="str">
        <f t="shared" ref="N160" si="111">IF(M160=5,"LEVE",IF(M160=10,"MODERADO",IF(M160=20,"FUERTE","")))</f>
        <v>LEVE</v>
      </c>
      <c r="O160" s="183">
        <f t="shared" ref="O160" si="112">K160*M160</f>
        <v>5</v>
      </c>
      <c r="P160" s="178" t="str">
        <f t="shared" ref="P160" si="113">VLOOKUP(O160,$M$548:$N$555,2,0)</f>
        <v>ZONA DE RIESGO ACEPTABLE</v>
      </c>
      <c r="Q160" s="179" t="str">
        <f t="shared" ref="Q160" si="114">IF(P160=C160,"Se mantiene en la zona de riesgo",IF(AND(P160="*",C160="·"),"·","Cambia la evaluación antes de controles"))</f>
        <v>Se mantiene en la zona de riesgo</v>
      </c>
      <c r="R160" s="184" t="s">
        <v>74</v>
      </c>
    </row>
    <row r="161" spans="1:18" s="7" customFormat="1" x14ac:dyDescent="0.2">
      <c r="A161" s="211"/>
      <c r="B161" s="190"/>
      <c r="C161" s="178"/>
      <c r="D161" s="191"/>
      <c r="E161" s="176"/>
      <c r="F161" s="181"/>
      <c r="G161" s="181"/>
      <c r="H161" s="181"/>
      <c r="I161" s="181"/>
      <c r="J161" s="181"/>
      <c r="K161" s="185"/>
      <c r="L161" s="183"/>
      <c r="M161" s="181"/>
      <c r="N161" s="183"/>
      <c r="O161" s="183"/>
      <c r="P161" s="178"/>
      <c r="Q161" s="179"/>
      <c r="R161" s="184"/>
    </row>
    <row r="162" spans="1:18" s="7" customFormat="1" x14ac:dyDescent="0.2">
      <c r="A162" s="211"/>
      <c r="B162" s="190"/>
      <c r="C162" s="178"/>
      <c r="D162" s="191"/>
      <c r="E162" s="176"/>
      <c r="F162" s="181"/>
      <c r="G162" s="181"/>
      <c r="H162" s="181"/>
      <c r="I162" s="181"/>
      <c r="J162" s="181"/>
      <c r="K162" s="185"/>
      <c r="L162" s="183"/>
      <c r="M162" s="181"/>
      <c r="N162" s="183"/>
      <c r="O162" s="183"/>
      <c r="P162" s="178"/>
      <c r="Q162" s="179"/>
      <c r="R162" s="184"/>
    </row>
    <row r="163" spans="1:18" s="7" customFormat="1" x14ac:dyDescent="0.2">
      <c r="A163" s="211"/>
      <c r="B163" s="190"/>
      <c r="C163" s="178"/>
      <c r="D163" s="191"/>
      <c r="E163" s="176"/>
      <c r="F163" s="181"/>
      <c r="G163" s="181"/>
      <c r="H163" s="181"/>
      <c r="I163" s="181"/>
      <c r="J163" s="181"/>
      <c r="K163" s="185"/>
      <c r="L163" s="183"/>
      <c r="M163" s="181"/>
      <c r="N163" s="183"/>
      <c r="O163" s="183"/>
      <c r="P163" s="178"/>
      <c r="Q163" s="179"/>
      <c r="R163" s="184"/>
    </row>
    <row r="164" spans="1:18" s="7" customFormat="1" x14ac:dyDescent="0.2">
      <c r="A164" s="211"/>
      <c r="B164" s="190"/>
      <c r="C164" s="178"/>
      <c r="D164" s="191"/>
      <c r="E164" s="176"/>
      <c r="F164" s="182"/>
      <c r="G164" s="182"/>
      <c r="H164" s="182"/>
      <c r="I164" s="182"/>
      <c r="J164" s="182"/>
      <c r="K164" s="185"/>
      <c r="L164" s="183"/>
      <c r="M164" s="182"/>
      <c r="N164" s="183"/>
      <c r="O164" s="183"/>
      <c r="P164" s="178"/>
      <c r="Q164" s="179"/>
      <c r="R164" s="184"/>
    </row>
    <row r="165" spans="1:18" s="7" customFormat="1" x14ac:dyDescent="0.2">
      <c r="A165" s="211"/>
      <c r="B165" s="190" t="str">
        <f>'Admón. Riesgos'!D36</f>
        <v>Sobreestimación de los ingresos</v>
      </c>
      <c r="C165" s="178" t="str">
        <f>'Admón. Riesgos'!O36</f>
        <v>ZONA DE RIESGO ACEPTABLE</v>
      </c>
      <c r="D165" s="191" t="s">
        <v>87</v>
      </c>
      <c r="E165" s="175" t="s">
        <v>621</v>
      </c>
      <c r="F165" s="180" t="s">
        <v>19</v>
      </c>
      <c r="G165" s="180" t="s">
        <v>87</v>
      </c>
      <c r="H165" s="180" t="s">
        <v>87</v>
      </c>
      <c r="I165" s="180" t="s">
        <v>87</v>
      </c>
      <c r="J165" s="180" t="s">
        <v>94</v>
      </c>
      <c r="K165" s="185">
        <v>1</v>
      </c>
      <c r="L165" s="183" t="str">
        <f t="shared" ref="L165" si="115">IF(K165=1,"BAJA",IF(K165=2,"MEDIA",IF(K165=3,"ALTA","")))</f>
        <v>BAJA</v>
      </c>
      <c r="M165" s="180">
        <v>5</v>
      </c>
      <c r="N165" s="183" t="str">
        <f t="shared" ref="N165" si="116">IF(M165=5,"LEVE",IF(M165=10,"MODERADO",IF(M165=20,"FUERTE","")))</f>
        <v>LEVE</v>
      </c>
      <c r="O165" s="183">
        <f t="shared" ref="O165" si="117">K165*M165</f>
        <v>5</v>
      </c>
      <c r="P165" s="178" t="str">
        <f t="shared" ref="P165" si="118">VLOOKUP(O165,$M$548:$N$555,2,0)</f>
        <v>ZONA DE RIESGO ACEPTABLE</v>
      </c>
      <c r="Q165" s="179" t="str">
        <f t="shared" ref="Q165" si="119">IF(P165=C165,"Se mantiene en la zona de riesgo",IF(AND(P165="*",C165="·"),"·","Cambia la evaluación antes de controles"))</f>
        <v>Se mantiene en la zona de riesgo</v>
      </c>
      <c r="R165" s="184" t="s">
        <v>74</v>
      </c>
    </row>
    <row r="166" spans="1:18" s="7" customFormat="1" x14ac:dyDescent="0.2">
      <c r="A166" s="211"/>
      <c r="B166" s="190"/>
      <c r="C166" s="178"/>
      <c r="D166" s="191"/>
      <c r="E166" s="176"/>
      <c r="F166" s="181"/>
      <c r="G166" s="181"/>
      <c r="H166" s="181"/>
      <c r="I166" s="181"/>
      <c r="J166" s="181"/>
      <c r="K166" s="185"/>
      <c r="L166" s="183"/>
      <c r="M166" s="181"/>
      <c r="N166" s="183"/>
      <c r="O166" s="183"/>
      <c r="P166" s="178"/>
      <c r="Q166" s="179"/>
      <c r="R166" s="184"/>
    </row>
    <row r="167" spans="1:18" s="7" customFormat="1" x14ac:dyDescent="0.2">
      <c r="A167" s="211"/>
      <c r="B167" s="190"/>
      <c r="C167" s="178"/>
      <c r="D167" s="191"/>
      <c r="E167" s="176"/>
      <c r="F167" s="181"/>
      <c r="G167" s="181"/>
      <c r="H167" s="181"/>
      <c r="I167" s="181"/>
      <c r="J167" s="181"/>
      <c r="K167" s="185"/>
      <c r="L167" s="183"/>
      <c r="M167" s="181"/>
      <c r="N167" s="183"/>
      <c r="O167" s="183"/>
      <c r="P167" s="178"/>
      <c r="Q167" s="179"/>
      <c r="R167" s="184"/>
    </row>
    <row r="168" spans="1:18" s="7" customFormat="1" x14ac:dyDescent="0.2">
      <c r="A168" s="211"/>
      <c r="B168" s="190"/>
      <c r="C168" s="178"/>
      <c r="D168" s="191"/>
      <c r="E168" s="176"/>
      <c r="F168" s="181"/>
      <c r="G168" s="181"/>
      <c r="H168" s="181"/>
      <c r="I168" s="181"/>
      <c r="J168" s="181"/>
      <c r="K168" s="185"/>
      <c r="L168" s="183"/>
      <c r="M168" s="181"/>
      <c r="N168" s="183"/>
      <c r="O168" s="183"/>
      <c r="P168" s="178"/>
      <c r="Q168" s="179"/>
      <c r="R168" s="184"/>
    </row>
    <row r="169" spans="1:18" s="7" customFormat="1" x14ac:dyDescent="0.2">
      <c r="A169" s="211"/>
      <c r="B169" s="190"/>
      <c r="C169" s="178"/>
      <c r="D169" s="191"/>
      <c r="E169" s="176"/>
      <c r="F169" s="182"/>
      <c r="G169" s="182"/>
      <c r="H169" s="182"/>
      <c r="I169" s="182"/>
      <c r="J169" s="182"/>
      <c r="K169" s="185"/>
      <c r="L169" s="183"/>
      <c r="M169" s="182"/>
      <c r="N169" s="183"/>
      <c r="O169" s="183"/>
      <c r="P169" s="178"/>
      <c r="Q169" s="179"/>
      <c r="R169" s="184"/>
    </row>
    <row r="170" spans="1:18" s="7" customFormat="1" x14ac:dyDescent="0.2">
      <c r="A170" s="211"/>
      <c r="B170" s="190" t="str">
        <f>'Admón. Riesgos'!D37</f>
        <v>Generación extemporánea de informes</v>
      </c>
      <c r="C170" s="178" t="str">
        <f>'Admón. Riesgos'!O37</f>
        <v>ZONA DE RIESGO ACEPTABLE</v>
      </c>
      <c r="D170" s="191" t="s">
        <v>87</v>
      </c>
      <c r="E170" s="186" t="s">
        <v>265</v>
      </c>
      <c r="F170" s="180" t="s">
        <v>17</v>
      </c>
      <c r="G170" s="180" t="s">
        <v>87</v>
      </c>
      <c r="H170" s="180" t="s">
        <v>88</v>
      </c>
      <c r="I170" s="180" t="s">
        <v>87</v>
      </c>
      <c r="J170" s="180" t="s">
        <v>94</v>
      </c>
      <c r="K170" s="185">
        <v>1</v>
      </c>
      <c r="L170" s="183" t="str">
        <f t="shared" ref="L170" si="120">IF(K170=1,"BAJA",IF(K170=2,"MEDIA",IF(K170=3,"ALTA","")))</f>
        <v>BAJA</v>
      </c>
      <c r="M170" s="180">
        <v>5</v>
      </c>
      <c r="N170" s="183" t="str">
        <f t="shared" ref="N170" si="121">IF(M170=5,"LEVE",IF(M170=10,"MODERADO",IF(M170=20,"FUERTE","")))</f>
        <v>LEVE</v>
      </c>
      <c r="O170" s="183">
        <f t="shared" ref="O170" si="122">K170*M170</f>
        <v>5</v>
      </c>
      <c r="P170" s="178" t="str">
        <f t="shared" ref="P170" si="123">VLOOKUP(O170,$M$548:$N$555,2,0)</f>
        <v>ZONA DE RIESGO ACEPTABLE</v>
      </c>
      <c r="Q170" s="179" t="str">
        <f t="shared" ref="Q170" si="124">IF(P170=C170,"Se mantiene en la zona de riesgo",IF(AND(P170="*",C170="·"),"·","Cambia la evaluación antes de controles"))</f>
        <v>Se mantiene en la zona de riesgo</v>
      </c>
      <c r="R170" s="184" t="s">
        <v>8</v>
      </c>
    </row>
    <row r="171" spans="1:18" s="7" customFormat="1" x14ac:dyDescent="0.2">
      <c r="A171" s="211"/>
      <c r="B171" s="190"/>
      <c r="C171" s="178"/>
      <c r="D171" s="191"/>
      <c r="E171" s="186"/>
      <c r="F171" s="181"/>
      <c r="G171" s="181"/>
      <c r="H171" s="181"/>
      <c r="I171" s="181"/>
      <c r="J171" s="181"/>
      <c r="K171" s="185"/>
      <c r="L171" s="183"/>
      <c r="M171" s="181"/>
      <c r="N171" s="183"/>
      <c r="O171" s="183"/>
      <c r="P171" s="178"/>
      <c r="Q171" s="179"/>
      <c r="R171" s="184"/>
    </row>
    <row r="172" spans="1:18" s="7" customFormat="1" x14ac:dyDescent="0.2">
      <c r="A172" s="211"/>
      <c r="B172" s="190"/>
      <c r="C172" s="178"/>
      <c r="D172" s="191"/>
      <c r="E172" s="186"/>
      <c r="F172" s="181"/>
      <c r="G172" s="181"/>
      <c r="H172" s="181"/>
      <c r="I172" s="181"/>
      <c r="J172" s="181"/>
      <c r="K172" s="185"/>
      <c r="L172" s="183"/>
      <c r="M172" s="181"/>
      <c r="N172" s="183"/>
      <c r="O172" s="183"/>
      <c r="P172" s="178"/>
      <c r="Q172" s="179"/>
      <c r="R172" s="184"/>
    </row>
    <row r="173" spans="1:18" s="7" customFormat="1" x14ac:dyDescent="0.2">
      <c r="A173" s="211"/>
      <c r="B173" s="190"/>
      <c r="C173" s="178"/>
      <c r="D173" s="191"/>
      <c r="E173" s="186"/>
      <c r="F173" s="181"/>
      <c r="G173" s="181"/>
      <c r="H173" s="181"/>
      <c r="I173" s="181"/>
      <c r="J173" s="181"/>
      <c r="K173" s="185"/>
      <c r="L173" s="183"/>
      <c r="M173" s="181"/>
      <c r="N173" s="183"/>
      <c r="O173" s="183"/>
      <c r="P173" s="178"/>
      <c r="Q173" s="179"/>
      <c r="R173" s="184"/>
    </row>
    <row r="174" spans="1:18" s="7" customFormat="1" x14ac:dyDescent="0.2">
      <c r="A174" s="211"/>
      <c r="B174" s="190"/>
      <c r="C174" s="178"/>
      <c r="D174" s="191"/>
      <c r="E174" s="186"/>
      <c r="F174" s="182"/>
      <c r="G174" s="182"/>
      <c r="H174" s="182"/>
      <c r="I174" s="182"/>
      <c r="J174" s="182"/>
      <c r="K174" s="185"/>
      <c r="L174" s="183"/>
      <c r="M174" s="182"/>
      <c r="N174" s="183"/>
      <c r="O174" s="183"/>
      <c r="P174" s="178"/>
      <c r="Q174" s="179"/>
      <c r="R174" s="184"/>
    </row>
    <row r="175" spans="1:18" s="7" customFormat="1" x14ac:dyDescent="0.2">
      <c r="A175" s="211"/>
      <c r="B175" s="190" t="str">
        <f>'Admón. Riesgos'!D38</f>
        <v>Perdida de información financiera</v>
      </c>
      <c r="C175" s="178" t="str">
        <f>'Admón. Riesgos'!O38</f>
        <v>ZONA DE RIESGO ACEPTABLE</v>
      </c>
      <c r="D175" s="191" t="s">
        <v>87</v>
      </c>
      <c r="E175" s="186" t="s">
        <v>265</v>
      </c>
      <c r="F175" s="180" t="s">
        <v>17</v>
      </c>
      <c r="G175" s="180" t="s">
        <v>87</v>
      </c>
      <c r="H175" s="180" t="s">
        <v>87</v>
      </c>
      <c r="I175" s="180" t="s">
        <v>87</v>
      </c>
      <c r="J175" s="180" t="s">
        <v>90</v>
      </c>
      <c r="K175" s="185">
        <v>1</v>
      </c>
      <c r="L175" s="183" t="str">
        <f t="shared" ref="L175" si="125">IF(K175=1,"BAJA",IF(K175=2,"MEDIA",IF(K175=3,"ALTA","")))</f>
        <v>BAJA</v>
      </c>
      <c r="M175" s="180">
        <v>5</v>
      </c>
      <c r="N175" s="183" t="str">
        <f t="shared" ref="N175" si="126">IF(M175=5,"LEVE",IF(M175=10,"MODERADO",IF(M175=20,"FUERTE","")))</f>
        <v>LEVE</v>
      </c>
      <c r="O175" s="183">
        <f t="shared" ref="O175" si="127">K175*M175</f>
        <v>5</v>
      </c>
      <c r="P175" s="178" t="str">
        <f t="shared" ref="P175" si="128">VLOOKUP(O175,$M$548:$N$555,2,0)</f>
        <v>ZONA DE RIESGO ACEPTABLE</v>
      </c>
      <c r="Q175" s="179" t="str">
        <f t="shared" ref="Q175" si="129">IF(P175=C175,"Se mantiene en la zona de riesgo",IF(AND(P175="*",C175="·"),"·","Cambia la evaluación antes de controles"))</f>
        <v>Se mantiene en la zona de riesgo</v>
      </c>
      <c r="R175" s="184" t="s">
        <v>74</v>
      </c>
    </row>
    <row r="176" spans="1:18" s="7" customFormat="1" x14ac:dyDescent="0.2">
      <c r="A176" s="211"/>
      <c r="B176" s="190"/>
      <c r="C176" s="178"/>
      <c r="D176" s="191"/>
      <c r="E176" s="186"/>
      <c r="F176" s="181"/>
      <c r="G176" s="181"/>
      <c r="H176" s="181"/>
      <c r="I176" s="181"/>
      <c r="J176" s="181"/>
      <c r="K176" s="185"/>
      <c r="L176" s="183"/>
      <c r="M176" s="181"/>
      <c r="N176" s="183"/>
      <c r="O176" s="183"/>
      <c r="P176" s="178"/>
      <c r="Q176" s="179"/>
      <c r="R176" s="184"/>
    </row>
    <row r="177" spans="1:18" s="7" customFormat="1" x14ac:dyDescent="0.2">
      <c r="A177" s="211"/>
      <c r="B177" s="190"/>
      <c r="C177" s="178"/>
      <c r="D177" s="191"/>
      <c r="E177" s="186"/>
      <c r="F177" s="181"/>
      <c r="G177" s="181"/>
      <c r="H177" s="181"/>
      <c r="I177" s="181"/>
      <c r="J177" s="181"/>
      <c r="K177" s="185"/>
      <c r="L177" s="183"/>
      <c r="M177" s="181"/>
      <c r="N177" s="183"/>
      <c r="O177" s="183"/>
      <c r="P177" s="178"/>
      <c r="Q177" s="179"/>
      <c r="R177" s="184"/>
    </row>
    <row r="178" spans="1:18" s="7" customFormat="1" x14ac:dyDescent="0.2">
      <c r="A178" s="211"/>
      <c r="B178" s="190"/>
      <c r="C178" s="178"/>
      <c r="D178" s="191"/>
      <c r="E178" s="186"/>
      <c r="F178" s="181"/>
      <c r="G178" s="181"/>
      <c r="H178" s="181"/>
      <c r="I178" s="181"/>
      <c r="J178" s="181"/>
      <c r="K178" s="185"/>
      <c r="L178" s="183"/>
      <c r="M178" s="181"/>
      <c r="N178" s="183"/>
      <c r="O178" s="183"/>
      <c r="P178" s="178"/>
      <c r="Q178" s="179"/>
      <c r="R178" s="184"/>
    </row>
    <row r="179" spans="1:18" s="7" customFormat="1" x14ac:dyDescent="0.2">
      <c r="A179" s="211"/>
      <c r="B179" s="190"/>
      <c r="C179" s="178"/>
      <c r="D179" s="191"/>
      <c r="E179" s="186"/>
      <c r="F179" s="182"/>
      <c r="G179" s="182"/>
      <c r="H179" s="182"/>
      <c r="I179" s="182"/>
      <c r="J179" s="182"/>
      <c r="K179" s="185"/>
      <c r="L179" s="183"/>
      <c r="M179" s="182"/>
      <c r="N179" s="183"/>
      <c r="O179" s="183"/>
      <c r="P179" s="178"/>
      <c r="Q179" s="179"/>
      <c r="R179" s="184"/>
    </row>
    <row r="180" spans="1:18" s="7" customFormat="1" x14ac:dyDescent="0.2">
      <c r="A180" s="211"/>
      <c r="B180" s="190" t="str">
        <f>'Admón. Riesgos'!D39</f>
        <v>Omisión de registro yo ajustes contables</v>
      </c>
      <c r="C180" s="178" t="str">
        <f>'Admón. Riesgos'!O39</f>
        <v>ZONA DE RIESGO ACEPTABLE</v>
      </c>
      <c r="D180" s="191" t="s">
        <v>87</v>
      </c>
      <c r="E180" s="186" t="s">
        <v>265</v>
      </c>
      <c r="F180" s="180" t="s">
        <v>17</v>
      </c>
      <c r="G180" s="180" t="s">
        <v>87</v>
      </c>
      <c r="H180" s="180" t="s">
        <v>87</v>
      </c>
      <c r="I180" s="180" t="s">
        <v>87</v>
      </c>
      <c r="J180" s="180" t="s">
        <v>94</v>
      </c>
      <c r="K180" s="185">
        <v>1</v>
      </c>
      <c r="L180" s="183" t="str">
        <f t="shared" ref="L180" si="130">IF(K180=1,"BAJA",IF(K180=2,"MEDIA",IF(K180=3,"ALTA","")))</f>
        <v>BAJA</v>
      </c>
      <c r="M180" s="180">
        <v>5</v>
      </c>
      <c r="N180" s="183" t="str">
        <f t="shared" ref="N180" si="131">IF(M180=5,"LEVE",IF(M180=10,"MODERADO",IF(M180=20,"FUERTE","")))</f>
        <v>LEVE</v>
      </c>
      <c r="O180" s="183">
        <f t="shared" ref="O180" si="132">K180*M180</f>
        <v>5</v>
      </c>
      <c r="P180" s="178" t="str">
        <f t="shared" ref="P180" si="133">VLOOKUP(O180,$M$548:$N$555,2,0)</f>
        <v>ZONA DE RIESGO ACEPTABLE</v>
      </c>
      <c r="Q180" s="179" t="str">
        <f t="shared" ref="Q180" si="134">IF(P180=C180,"Se mantiene en la zona de riesgo",IF(AND(P180="*",C180="·"),"·","Cambia la evaluación antes de controles"))</f>
        <v>Se mantiene en la zona de riesgo</v>
      </c>
      <c r="R180" s="184" t="s">
        <v>74</v>
      </c>
    </row>
    <row r="181" spans="1:18" s="7" customFormat="1" x14ac:dyDescent="0.2">
      <c r="A181" s="211"/>
      <c r="B181" s="190"/>
      <c r="C181" s="178"/>
      <c r="D181" s="191"/>
      <c r="E181" s="186"/>
      <c r="F181" s="181"/>
      <c r="G181" s="181"/>
      <c r="H181" s="181"/>
      <c r="I181" s="181"/>
      <c r="J181" s="181"/>
      <c r="K181" s="185"/>
      <c r="L181" s="183"/>
      <c r="M181" s="181"/>
      <c r="N181" s="183"/>
      <c r="O181" s="183"/>
      <c r="P181" s="178"/>
      <c r="Q181" s="179"/>
      <c r="R181" s="184"/>
    </row>
    <row r="182" spans="1:18" s="7" customFormat="1" x14ac:dyDescent="0.2">
      <c r="A182" s="211"/>
      <c r="B182" s="190"/>
      <c r="C182" s="178"/>
      <c r="D182" s="191"/>
      <c r="E182" s="186"/>
      <c r="F182" s="181"/>
      <c r="G182" s="181"/>
      <c r="H182" s="181"/>
      <c r="I182" s="181"/>
      <c r="J182" s="181"/>
      <c r="K182" s="185"/>
      <c r="L182" s="183"/>
      <c r="M182" s="181"/>
      <c r="N182" s="183"/>
      <c r="O182" s="183"/>
      <c r="P182" s="178"/>
      <c r="Q182" s="179"/>
      <c r="R182" s="184"/>
    </row>
    <row r="183" spans="1:18" s="7" customFormat="1" x14ac:dyDescent="0.2">
      <c r="A183" s="211"/>
      <c r="B183" s="190"/>
      <c r="C183" s="178"/>
      <c r="D183" s="191"/>
      <c r="E183" s="186"/>
      <c r="F183" s="181"/>
      <c r="G183" s="181"/>
      <c r="H183" s="181"/>
      <c r="I183" s="181"/>
      <c r="J183" s="181"/>
      <c r="K183" s="185"/>
      <c r="L183" s="183"/>
      <c r="M183" s="181"/>
      <c r="N183" s="183"/>
      <c r="O183" s="183"/>
      <c r="P183" s="178"/>
      <c r="Q183" s="179"/>
      <c r="R183" s="184"/>
    </row>
    <row r="184" spans="1:18" s="7" customFormat="1" x14ac:dyDescent="0.2">
      <c r="A184" s="211"/>
      <c r="B184" s="190"/>
      <c r="C184" s="178"/>
      <c r="D184" s="191"/>
      <c r="E184" s="186"/>
      <c r="F184" s="182"/>
      <c r="G184" s="182"/>
      <c r="H184" s="182"/>
      <c r="I184" s="182"/>
      <c r="J184" s="182"/>
      <c r="K184" s="185"/>
      <c r="L184" s="183"/>
      <c r="M184" s="182"/>
      <c r="N184" s="183"/>
      <c r="O184" s="183"/>
      <c r="P184" s="178"/>
      <c r="Q184" s="179"/>
      <c r="R184" s="184"/>
    </row>
    <row r="185" spans="1:18" s="7" customFormat="1" x14ac:dyDescent="0.2">
      <c r="A185" s="211"/>
      <c r="B185" s="190" t="str">
        <f>'Admón. Riesgos'!D40</f>
        <v>Registros contables inadecuados</v>
      </c>
      <c r="C185" s="178" t="str">
        <f>'Admón. Riesgos'!O40</f>
        <v>ZONA DE RIESGO ACEPTABLE</v>
      </c>
      <c r="D185" s="191" t="s">
        <v>87</v>
      </c>
      <c r="E185" s="186" t="s">
        <v>265</v>
      </c>
      <c r="F185" s="180" t="s">
        <v>17</v>
      </c>
      <c r="G185" s="180" t="s">
        <v>87</v>
      </c>
      <c r="H185" s="180" t="s">
        <v>87</v>
      </c>
      <c r="I185" s="180" t="s">
        <v>87</v>
      </c>
      <c r="J185" s="180" t="s">
        <v>94</v>
      </c>
      <c r="K185" s="185">
        <v>1</v>
      </c>
      <c r="L185" s="183" t="str">
        <f t="shared" ref="L185" si="135">IF(K185=1,"BAJA",IF(K185=2,"MEDIA",IF(K185=3,"ALTA","")))</f>
        <v>BAJA</v>
      </c>
      <c r="M185" s="180">
        <v>5</v>
      </c>
      <c r="N185" s="183" t="str">
        <f t="shared" ref="N185" si="136">IF(M185=5,"LEVE",IF(M185=10,"MODERADO",IF(M185=20,"FUERTE","")))</f>
        <v>LEVE</v>
      </c>
      <c r="O185" s="183">
        <f t="shared" ref="O185" si="137">K185*M185</f>
        <v>5</v>
      </c>
      <c r="P185" s="178" t="str">
        <f t="shared" ref="P185" si="138">VLOOKUP(O185,$M$548:$N$555,2,0)</f>
        <v>ZONA DE RIESGO ACEPTABLE</v>
      </c>
      <c r="Q185" s="179" t="str">
        <f t="shared" ref="Q185" si="139">IF(P185=C185,"Se mantiene en la zona de riesgo",IF(AND(P185="*",C185="·"),"·","Cambia la evaluación antes de controles"))</f>
        <v>Se mantiene en la zona de riesgo</v>
      </c>
      <c r="R185" s="184" t="s">
        <v>74</v>
      </c>
    </row>
    <row r="186" spans="1:18" s="7" customFormat="1" x14ac:dyDescent="0.2">
      <c r="A186" s="211"/>
      <c r="B186" s="190"/>
      <c r="C186" s="178"/>
      <c r="D186" s="191"/>
      <c r="E186" s="186"/>
      <c r="F186" s="181"/>
      <c r="G186" s="181"/>
      <c r="H186" s="181"/>
      <c r="I186" s="181"/>
      <c r="J186" s="181"/>
      <c r="K186" s="185"/>
      <c r="L186" s="183"/>
      <c r="M186" s="181"/>
      <c r="N186" s="183"/>
      <c r="O186" s="183"/>
      <c r="P186" s="178"/>
      <c r="Q186" s="179"/>
      <c r="R186" s="184"/>
    </row>
    <row r="187" spans="1:18" s="7" customFormat="1" x14ac:dyDescent="0.2">
      <c r="A187" s="211"/>
      <c r="B187" s="190"/>
      <c r="C187" s="178"/>
      <c r="D187" s="191"/>
      <c r="E187" s="186"/>
      <c r="F187" s="181"/>
      <c r="G187" s="181"/>
      <c r="H187" s="181"/>
      <c r="I187" s="181"/>
      <c r="J187" s="181"/>
      <c r="K187" s="185"/>
      <c r="L187" s="183"/>
      <c r="M187" s="181"/>
      <c r="N187" s="183"/>
      <c r="O187" s="183"/>
      <c r="P187" s="178"/>
      <c r="Q187" s="179"/>
      <c r="R187" s="184"/>
    </row>
    <row r="188" spans="1:18" s="7" customFormat="1" x14ac:dyDescent="0.2">
      <c r="A188" s="211"/>
      <c r="B188" s="190"/>
      <c r="C188" s="178"/>
      <c r="D188" s="191"/>
      <c r="E188" s="186"/>
      <c r="F188" s="181"/>
      <c r="G188" s="181"/>
      <c r="H188" s="181"/>
      <c r="I188" s="181"/>
      <c r="J188" s="181"/>
      <c r="K188" s="185"/>
      <c r="L188" s="183"/>
      <c r="M188" s="181"/>
      <c r="N188" s="183"/>
      <c r="O188" s="183"/>
      <c r="P188" s="178"/>
      <c r="Q188" s="179"/>
      <c r="R188" s="184"/>
    </row>
    <row r="189" spans="1:18" s="7" customFormat="1" x14ac:dyDescent="0.2">
      <c r="A189" s="211"/>
      <c r="B189" s="190"/>
      <c r="C189" s="178"/>
      <c r="D189" s="191"/>
      <c r="E189" s="186"/>
      <c r="F189" s="182"/>
      <c r="G189" s="182"/>
      <c r="H189" s="182"/>
      <c r="I189" s="182"/>
      <c r="J189" s="182"/>
      <c r="K189" s="185"/>
      <c r="L189" s="183"/>
      <c r="M189" s="182"/>
      <c r="N189" s="183"/>
      <c r="O189" s="183"/>
      <c r="P189" s="178"/>
      <c r="Q189" s="179"/>
      <c r="R189" s="184"/>
    </row>
    <row r="190" spans="1:18" s="7" customFormat="1" x14ac:dyDescent="0.2">
      <c r="A190" s="211"/>
      <c r="B190" s="190" t="str">
        <f>'Admón. Riesgos'!D41</f>
        <v>Pago de cuenta sin el lleno de requisitos</v>
      </c>
      <c r="C190" s="178" t="str">
        <f>'Admón. Riesgos'!O41</f>
        <v>ZONA DE RIESGO ACEPTABLE</v>
      </c>
      <c r="D190" s="191" t="s">
        <v>87</v>
      </c>
      <c r="E190" s="186" t="s">
        <v>265</v>
      </c>
      <c r="F190" s="180" t="s">
        <v>17</v>
      </c>
      <c r="G190" s="180" t="s">
        <v>87</v>
      </c>
      <c r="H190" s="180" t="s">
        <v>87</v>
      </c>
      <c r="I190" s="180" t="s">
        <v>87</v>
      </c>
      <c r="J190" s="180" t="s">
        <v>94</v>
      </c>
      <c r="K190" s="185">
        <v>1</v>
      </c>
      <c r="L190" s="183" t="str">
        <f t="shared" ref="L190" si="140">IF(K190=1,"BAJA",IF(K190=2,"MEDIA",IF(K190=3,"ALTA","")))</f>
        <v>BAJA</v>
      </c>
      <c r="M190" s="180">
        <v>5</v>
      </c>
      <c r="N190" s="183" t="str">
        <f t="shared" ref="N190" si="141">IF(M190=5,"LEVE",IF(M190=10,"MODERADO",IF(M190=20,"FUERTE","")))</f>
        <v>LEVE</v>
      </c>
      <c r="O190" s="183">
        <f t="shared" ref="O190" si="142">K190*M190</f>
        <v>5</v>
      </c>
      <c r="P190" s="178" t="str">
        <f t="shared" ref="P190" si="143">VLOOKUP(O190,$M$548:$N$555,2,0)</f>
        <v>ZONA DE RIESGO ACEPTABLE</v>
      </c>
      <c r="Q190" s="179" t="str">
        <f t="shared" ref="Q190" si="144">IF(P190=C190,"Se mantiene en la zona de riesgo",IF(AND(P190="*",C190="·"),"·","Cambia la evaluación antes de controles"))</f>
        <v>Se mantiene en la zona de riesgo</v>
      </c>
      <c r="R190" s="184" t="s">
        <v>74</v>
      </c>
    </row>
    <row r="191" spans="1:18" s="7" customFormat="1" x14ac:dyDescent="0.2">
      <c r="A191" s="211"/>
      <c r="B191" s="190"/>
      <c r="C191" s="178"/>
      <c r="D191" s="191"/>
      <c r="E191" s="186"/>
      <c r="F191" s="181"/>
      <c r="G191" s="181"/>
      <c r="H191" s="181"/>
      <c r="I191" s="181"/>
      <c r="J191" s="181"/>
      <c r="K191" s="185"/>
      <c r="L191" s="183"/>
      <c r="M191" s="181"/>
      <c r="N191" s="183"/>
      <c r="O191" s="183"/>
      <c r="P191" s="178"/>
      <c r="Q191" s="179"/>
      <c r="R191" s="184"/>
    </row>
    <row r="192" spans="1:18" s="7" customFormat="1" x14ac:dyDescent="0.2">
      <c r="A192" s="211"/>
      <c r="B192" s="190"/>
      <c r="C192" s="178"/>
      <c r="D192" s="191"/>
      <c r="E192" s="186"/>
      <c r="F192" s="181"/>
      <c r="G192" s="181"/>
      <c r="H192" s="181"/>
      <c r="I192" s="181"/>
      <c r="J192" s="181"/>
      <c r="K192" s="185"/>
      <c r="L192" s="183"/>
      <c r="M192" s="181"/>
      <c r="N192" s="183"/>
      <c r="O192" s="183"/>
      <c r="P192" s="178"/>
      <c r="Q192" s="179"/>
      <c r="R192" s="184"/>
    </row>
    <row r="193" spans="1:18" s="7" customFormat="1" x14ac:dyDescent="0.2">
      <c r="A193" s="211"/>
      <c r="B193" s="190"/>
      <c r="C193" s="178"/>
      <c r="D193" s="191"/>
      <c r="E193" s="186"/>
      <c r="F193" s="181"/>
      <c r="G193" s="181"/>
      <c r="H193" s="181"/>
      <c r="I193" s="181"/>
      <c r="J193" s="181"/>
      <c r="K193" s="185"/>
      <c r="L193" s="183"/>
      <c r="M193" s="181"/>
      <c r="N193" s="183"/>
      <c r="O193" s="183"/>
      <c r="P193" s="178"/>
      <c r="Q193" s="179"/>
      <c r="R193" s="184"/>
    </row>
    <row r="194" spans="1:18" s="7" customFormat="1" x14ac:dyDescent="0.2">
      <c r="A194" s="211"/>
      <c r="B194" s="190"/>
      <c r="C194" s="178"/>
      <c r="D194" s="191"/>
      <c r="E194" s="186"/>
      <c r="F194" s="182"/>
      <c r="G194" s="182"/>
      <c r="H194" s="182"/>
      <c r="I194" s="182"/>
      <c r="J194" s="182"/>
      <c r="K194" s="185"/>
      <c r="L194" s="183"/>
      <c r="M194" s="182"/>
      <c r="N194" s="183"/>
      <c r="O194" s="183"/>
      <c r="P194" s="178"/>
      <c r="Q194" s="179"/>
      <c r="R194" s="184"/>
    </row>
    <row r="195" spans="1:18" s="7" customFormat="1" x14ac:dyDescent="0.2">
      <c r="A195" s="211"/>
      <c r="B195" s="190" t="str">
        <f>'Admón. Riesgos'!D42</f>
        <v>Inexactitud de declaración tributaria</v>
      </c>
      <c r="C195" s="178" t="str">
        <f>'Admón. Riesgos'!O42</f>
        <v>ZONA DE RIESGO ACEPTABLE</v>
      </c>
      <c r="D195" s="191" t="s">
        <v>87</v>
      </c>
      <c r="E195" s="186" t="s">
        <v>265</v>
      </c>
      <c r="F195" s="180" t="s">
        <v>17</v>
      </c>
      <c r="G195" s="180" t="s">
        <v>87</v>
      </c>
      <c r="H195" s="180" t="s">
        <v>87</v>
      </c>
      <c r="I195" s="180" t="s">
        <v>87</v>
      </c>
      <c r="J195" s="180" t="s">
        <v>94</v>
      </c>
      <c r="K195" s="185">
        <v>1</v>
      </c>
      <c r="L195" s="183" t="str">
        <f t="shared" ref="L195" si="145">IF(K195=1,"BAJA",IF(K195=2,"MEDIA",IF(K195=3,"ALTA","")))</f>
        <v>BAJA</v>
      </c>
      <c r="M195" s="180">
        <v>5</v>
      </c>
      <c r="N195" s="183" t="str">
        <f t="shared" ref="N195" si="146">IF(M195=5,"LEVE",IF(M195=10,"MODERADO",IF(M195=20,"FUERTE","")))</f>
        <v>LEVE</v>
      </c>
      <c r="O195" s="183">
        <f t="shared" ref="O195" si="147">K195*M195</f>
        <v>5</v>
      </c>
      <c r="P195" s="178" t="str">
        <f t="shared" ref="P195" si="148">VLOOKUP(O195,$M$548:$N$555,2,0)</f>
        <v>ZONA DE RIESGO ACEPTABLE</v>
      </c>
      <c r="Q195" s="179" t="str">
        <f t="shared" ref="Q195" si="149">IF(P195=C195,"Se mantiene en la zona de riesgo",IF(AND(P195="*",C195="·"),"·","Cambia la evaluación antes de controles"))</f>
        <v>Se mantiene en la zona de riesgo</v>
      </c>
      <c r="R195" s="184" t="s">
        <v>74</v>
      </c>
    </row>
    <row r="196" spans="1:18" s="7" customFormat="1" x14ac:dyDescent="0.2">
      <c r="A196" s="211"/>
      <c r="B196" s="190"/>
      <c r="C196" s="178"/>
      <c r="D196" s="191"/>
      <c r="E196" s="186"/>
      <c r="F196" s="181"/>
      <c r="G196" s="181"/>
      <c r="H196" s="181"/>
      <c r="I196" s="181"/>
      <c r="J196" s="181"/>
      <c r="K196" s="185"/>
      <c r="L196" s="183"/>
      <c r="M196" s="181"/>
      <c r="N196" s="183"/>
      <c r="O196" s="183"/>
      <c r="P196" s="178"/>
      <c r="Q196" s="179"/>
      <c r="R196" s="184"/>
    </row>
    <row r="197" spans="1:18" s="7" customFormat="1" x14ac:dyDescent="0.2">
      <c r="A197" s="211"/>
      <c r="B197" s="190"/>
      <c r="C197" s="178"/>
      <c r="D197" s="191"/>
      <c r="E197" s="186"/>
      <c r="F197" s="181"/>
      <c r="G197" s="181"/>
      <c r="H197" s="181"/>
      <c r="I197" s="181"/>
      <c r="J197" s="181"/>
      <c r="K197" s="185"/>
      <c r="L197" s="183"/>
      <c r="M197" s="181"/>
      <c r="N197" s="183"/>
      <c r="O197" s="183"/>
      <c r="P197" s="178"/>
      <c r="Q197" s="179"/>
      <c r="R197" s="184"/>
    </row>
    <row r="198" spans="1:18" s="7" customFormat="1" x14ac:dyDescent="0.2">
      <c r="A198" s="211"/>
      <c r="B198" s="190"/>
      <c r="C198" s="178"/>
      <c r="D198" s="191"/>
      <c r="E198" s="186"/>
      <c r="F198" s="181"/>
      <c r="G198" s="181"/>
      <c r="H198" s="181"/>
      <c r="I198" s="181"/>
      <c r="J198" s="181"/>
      <c r="K198" s="185"/>
      <c r="L198" s="183"/>
      <c r="M198" s="181"/>
      <c r="N198" s="183"/>
      <c r="O198" s="183"/>
      <c r="P198" s="178"/>
      <c r="Q198" s="179"/>
      <c r="R198" s="184"/>
    </row>
    <row r="199" spans="1:18" s="7" customFormat="1" x14ac:dyDescent="0.2">
      <c r="A199" s="211"/>
      <c r="B199" s="190"/>
      <c r="C199" s="178"/>
      <c r="D199" s="191"/>
      <c r="E199" s="186"/>
      <c r="F199" s="182"/>
      <c r="G199" s="182"/>
      <c r="H199" s="182"/>
      <c r="I199" s="182"/>
      <c r="J199" s="182"/>
      <c r="K199" s="185"/>
      <c r="L199" s="183"/>
      <c r="M199" s="182"/>
      <c r="N199" s="183"/>
      <c r="O199" s="183"/>
      <c r="P199" s="178"/>
      <c r="Q199" s="179"/>
      <c r="R199" s="184"/>
    </row>
    <row r="200" spans="1:18" s="7" customFormat="1" ht="13.5" customHeight="1" x14ac:dyDescent="0.2">
      <c r="A200" s="211"/>
      <c r="B200" s="190" t="str">
        <f>'Admón. Riesgos'!D43</f>
        <v>Falta de recurso Humano para el apoyo en los procesos de comunicaciones</v>
      </c>
      <c r="C200" s="178" t="str">
        <f>'Admón. Riesgos'!O43</f>
        <v>ZONA DE RIESGO INACEPTABLE</v>
      </c>
      <c r="D200" s="191" t="s">
        <v>88</v>
      </c>
      <c r="E200" s="175" t="s">
        <v>294</v>
      </c>
      <c r="F200" s="180" t="s">
        <v>19</v>
      </c>
      <c r="G200" s="180" t="s">
        <v>88</v>
      </c>
      <c r="H200" s="180" t="s">
        <v>88</v>
      </c>
      <c r="I200" s="180" t="s">
        <v>88</v>
      </c>
      <c r="J200" s="180" t="s">
        <v>94</v>
      </c>
      <c r="K200" s="185">
        <v>3</v>
      </c>
      <c r="L200" s="183" t="str">
        <f>IF(K200=1,"BAJA",IF(K200=2,"MEDIA",IF(K200=3,"ALTA","")))</f>
        <v>ALTA</v>
      </c>
      <c r="M200" s="185">
        <v>20</v>
      </c>
      <c r="N200" s="183" t="str">
        <f>IF(M200=5,"LEVE",IF(M200=10,"MODERADO",IF(M200=20,"FUERTE","")))</f>
        <v>FUERTE</v>
      </c>
      <c r="O200" s="183">
        <f>K200*M200</f>
        <v>60</v>
      </c>
      <c r="P200" s="178" t="str">
        <f>VLOOKUP(O200,$M$548:$N$555,2,0)</f>
        <v>ZONA DE RIESGO INACEPTABLE</v>
      </c>
      <c r="Q200" s="179" t="str">
        <f>IF(P200=C200,"Se mantiene en la zona de riesgo",IF(AND(P200="*",C200="·"),"·","Cambia la evaluación antes de controles"))</f>
        <v>Se mantiene en la zona de riesgo</v>
      </c>
      <c r="R200" s="184" t="s">
        <v>9</v>
      </c>
    </row>
    <row r="201" spans="1:18" s="7" customFormat="1" x14ac:dyDescent="0.2">
      <c r="A201" s="211"/>
      <c r="B201" s="190"/>
      <c r="C201" s="178"/>
      <c r="D201" s="191"/>
      <c r="E201" s="176"/>
      <c r="F201" s="181"/>
      <c r="G201" s="181"/>
      <c r="H201" s="181"/>
      <c r="I201" s="181"/>
      <c r="J201" s="181"/>
      <c r="K201" s="185"/>
      <c r="L201" s="183"/>
      <c r="M201" s="185"/>
      <c r="N201" s="183"/>
      <c r="O201" s="183"/>
      <c r="P201" s="178"/>
      <c r="Q201" s="179"/>
      <c r="R201" s="184"/>
    </row>
    <row r="202" spans="1:18" s="7" customFormat="1" x14ac:dyDescent="0.2">
      <c r="A202" s="211"/>
      <c r="B202" s="190"/>
      <c r="C202" s="178"/>
      <c r="D202" s="191"/>
      <c r="E202" s="176"/>
      <c r="F202" s="181"/>
      <c r="G202" s="181"/>
      <c r="H202" s="181"/>
      <c r="I202" s="181"/>
      <c r="J202" s="181"/>
      <c r="K202" s="185"/>
      <c r="L202" s="183"/>
      <c r="M202" s="185"/>
      <c r="N202" s="183"/>
      <c r="O202" s="183"/>
      <c r="P202" s="178"/>
      <c r="Q202" s="179"/>
      <c r="R202" s="184"/>
    </row>
    <row r="203" spans="1:18" s="7" customFormat="1" x14ac:dyDescent="0.2">
      <c r="A203" s="211"/>
      <c r="B203" s="190"/>
      <c r="C203" s="178"/>
      <c r="D203" s="191"/>
      <c r="E203" s="176"/>
      <c r="F203" s="181"/>
      <c r="G203" s="181"/>
      <c r="H203" s="181"/>
      <c r="I203" s="181"/>
      <c r="J203" s="181"/>
      <c r="K203" s="185"/>
      <c r="L203" s="183"/>
      <c r="M203" s="185"/>
      <c r="N203" s="183"/>
      <c r="O203" s="183"/>
      <c r="P203" s="178"/>
      <c r="Q203" s="179"/>
      <c r="R203" s="184"/>
    </row>
    <row r="204" spans="1:18" s="7" customFormat="1" x14ac:dyDescent="0.2">
      <c r="A204" s="211"/>
      <c r="B204" s="190"/>
      <c r="C204" s="178"/>
      <c r="D204" s="191"/>
      <c r="E204" s="177"/>
      <c r="F204" s="182"/>
      <c r="G204" s="182"/>
      <c r="H204" s="182"/>
      <c r="I204" s="182"/>
      <c r="J204" s="182"/>
      <c r="K204" s="185"/>
      <c r="L204" s="183"/>
      <c r="M204" s="185"/>
      <c r="N204" s="183"/>
      <c r="O204" s="183"/>
      <c r="P204" s="178"/>
      <c r="Q204" s="179"/>
      <c r="R204" s="184"/>
    </row>
    <row r="205" spans="1:18" s="7" customFormat="1" ht="13.5" customHeight="1" x14ac:dyDescent="0.2">
      <c r="A205" s="211"/>
      <c r="B205" s="190" t="str">
        <f>'Admón. Riesgos'!D44</f>
        <v xml:space="preserve">Dificultades en la solución de problemas con el internet a causa de los trámites a realizar con el proveedor. </v>
      </c>
      <c r="C205" s="178" t="str">
        <f>'Admón. Riesgos'!O44</f>
        <v>ZONA DE RIESGO INACEPTABLE</v>
      </c>
      <c r="D205" s="191" t="s">
        <v>87</v>
      </c>
      <c r="E205" s="175"/>
      <c r="F205" s="180" t="s">
        <v>19</v>
      </c>
      <c r="G205" s="180" t="s">
        <v>87</v>
      </c>
      <c r="H205" s="180" t="s">
        <v>88</v>
      </c>
      <c r="I205" s="180" t="s">
        <v>88</v>
      </c>
      <c r="J205" s="180" t="s">
        <v>94</v>
      </c>
      <c r="K205" s="185">
        <v>3</v>
      </c>
      <c r="L205" s="183" t="str">
        <f>IF(K205=1,"BAJA",IF(K205=2,"MEDIA",IF(K205=3,"ALTA","")))</f>
        <v>ALTA</v>
      </c>
      <c r="M205" s="185">
        <v>20</v>
      </c>
      <c r="N205" s="183" t="str">
        <f>IF(M205=5,"LEVE",IF(M205=10,"MODERADO",IF(M205=20,"FUERTE","")))</f>
        <v>FUERTE</v>
      </c>
      <c r="O205" s="183">
        <f>K205*M205</f>
        <v>60</v>
      </c>
      <c r="P205" s="178" t="str">
        <f>VLOOKUP(O205,$M$548:$N$555,2,0)</f>
        <v>ZONA DE RIESGO INACEPTABLE</v>
      </c>
      <c r="Q205" s="179" t="str">
        <f>IF(P205=C205,"Se mantiene en la zona de riesgo",IF(AND(P205="*",C205="·"),"·","Cambia la evaluación antes de controles"))</f>
        <v>Se mantiene en la zona de riesgo</v>
      </c>
      <c r="R205" s="184" t="s">
        <v>9</v>
      </c>
    </row>
    <row r="206" spans="1:18" s="7" customFormat="1" x14ac:dyDescent="0.2">
      <c r="A206" s="211"/>
      <c r="B206" s="190"/>
      <c r="C206" s="178"/>
      <c r="D206" s="191"/>
      <c r="E206" s="176"/>
      <c r="F206" s="181"/>
      <c r="G206" s="181"/>
      <c r="H206" s="181"/>
      <c r="I206" s="181"/>
      <c r="J206" s="181"/>
      <c r="K206" s="185"/>
      <c r="L206" s="183"/>
      <c r="M206" s="185"/>
      <c r="N206" s="183"/>
      <c r="O206" s="183"/>
      <c r="P206" s="178"/>
      <c r="Q206" s="179"/>
      <c r="R206" s="184"/>
    </row>
    <row r="207" spans="1:18" s="7" customFormat="1" x14ac:dyDescent="0.2">
      <c r="A207" s="211"/>
      <c r="B207" s="190"/>
      <c r="C207" s="178"/>
      <c r="D207" s="191"/>
      <c r="E207" s="176"/>
      <c r="F207" s="181"/>
      <c r="G207" s="181"/>
      <c r="H207" s="181"/>
      <c r="I207" s="181"/>
      <c r="J207" s="181"/>
      <c r="K207" s="185"/>
      <c r="L207" s="183"/>
      <c r="M207" s="185"/>
      <c r="N207" s="183"/>
      <c r="O207" s="183"/>
      <c r="P207" s="178"/>
      <c r="Q207" s="179"/>
      <c r="R207" s="184"/>
    </row>
    <row r="208" spans="1:18" s="7" customFormat="1" x14ac:dyDescent="0.2">
      <c r="A208" s="211"/>
      <c r="B208" s="190"/>
      <c r="C208" s="178"/>
      <c r="D208" s="191"/>
      <c r="E208" s="176"/>
      <c r="F208" s="181"/>
      <c r="G208" s="181"/>
      <c r="H208" s="181"/>
      <c r="I208" s="181"/>
      <c r="J208" s="181"/>
      <c r="K208" s="185"/>
      <c r="L208" s="183"/>
      <c r="M208" s="185"/>
      <c r="N208" s="183"/>
      <c r="O208" s="183"/>
      <c r="P208" s="178"/>
      <c r="Q208" s="179"/>
      <c r="R208" s="184"/>
    </row>
    <row r="209" spans="1:18" s="7" customFormat="1" x14ac:dyDescent="0.2">
      <c r="A209" s="211"/>
      <c r="B209" s="190"/>
      <c r="C209" s="178"/>
      <c r="D209" s="191"/>
      <c r="E209" s="177"/>
      <c r="F209" s="182"/>
      <c r="G209" s="182"/>
      <c r="H209" s="182"/>
      <c r="I209" s="182"/>
      <c r="J209" s="182"/>
      <c r="K209" s="185"/>
      <c r="L209" s="183"/>
      <c r="M209" s="185"/>
      <c r="N209" s="183"/>
      <c r="O209" s="183"/>
      <c r="P209" s="178"/>
      <c r="Q209" s="179"/>
      <c r="R209" s="184"/>
    </row>
    <row r="210" spans="1:18" s="7" customFormat="1" ht="13.5" customHeight="1" x14ac:dyDescent="0.2">
      <c r="A210" s="211"/>
      <c r="B210" s="190" t="str">
        <f>'Admón. Riesgos'!D45</f>
        <v>El incumplimiento de parte de la oficina de control interno en la ejecución del programa de auditoria interna.</v>
      </c>
      <c r="C210" s="178" t="str">
        <f>'Admón. Riesgos'!O45</f>
        <v>ZONA DE RIESGO MODERADO</v>
      </c>
      <c r="D210" s="191" t="s">
        <v>87</v>
      </c>
      <c r="E210" s="175" t="s">
        <v>315</v>
      </c>
      <c r="F210" s="180" t="s">
        <v>17</v>
      </c>
      <c r="G210" s="180" t="s">
        <v>87</v>
      </c>
      <c r="H210" s="180" t="s">
        <v>87</v>
      </c>
      <c r="I210" s="180" t="s">
        <v>87</v>
      </c>
      <c r="J210" s="180" t="s">
        <v>89</v>
      </c>
      <c r="K210" s="185">
        <v>3</v>
      </c>
      <c r="L210" s="183" t="str">
        <f>IF(K210=1,"BAJA",IF(K210=2,"MEDIA",IF(K210=3,"ALTA","")))</f>
        <v>ALTA</v>
      </c>
      <c r="M210" s="185">
        <v>20</v>
      </c>
      <c r="N210" s="183" t="str">
        <f>IF(M210=5,"LEVE",IF(M210=10,"MODERADO",IF(M210=20,"FUERTE","")))</f>
        <v>FUERTE</v>
      </c>
      <c r="O210" s="183">
        <f>K210*M210</f>
        <v>60</v>
      </c>
      <c r="P210" s="178" t="str">
        <f>VLOOKUP(O210,$M$548:$N$555,2,0)</f>
        <v>ZONA DE RIESGO INACEPTABLE</v>
      </c>
      <c r="Q210" s="179" t="str">
        <f>IF(P210=C210,"Se mantiene en la zona de riesgo",IF(AND(P210="*",C210="·"),"·","Cambia la evaluación antes de controles"))</f>
        <v>Cambia la evaluación antes de controles</v>
      </c>
      <c r="R210" s="184" t="s">
        <v>9</v>
      </c>
    </row>
    <row r="211" spans="1:18" s="7" customFormat="1" x14ac:dyDescent="0.2">
      <c r="A211" s="211"/>
      <c r="B211" s="190"/>
      <c r="C211" s="178"/>
      <c r="D211" s="191"/>
      <c r="E211" s="176"/>
      <c r="F211" s="181"/>
      <c r="G211" s="181"/>
      <c r="H211" s="181"/>
      <c r="I211" s="181"/>
      <c r="J211" s="181"/>
      <c r="K211" s="185"/>
      <c r="L211" s="183"/>
      <c r="M211" s="185"/>
      <c r="N211" s="183"/>
      <c r="O211" s="183"/>
      <c r="P211" s="178"/>
      <c r="Q211" s="179"/>
      <c r="R211" s="184"/>
    </row>
    <row r="212" spans="1:18" s="7" customFormat="1" x14ac:dyDescent="0.2">
      <c r="A212" s="211"/>
      <c r="B212" s="190"/>
      <c r="C212" s="178"/>
      <c r="D212" s="191"/>
      <c r="E212" s="176"/>
      <c r="F212" s="181"/>
      <c r="G212" s="181"/>
      <c r="H212" s="181"/>
      <c r="I212" s="181"/>
      <c r="J212" s="181"/>
      <c r="K212" s="185"/>
      <c r="L212" s="183"/>
      <c r="M212" s="185"/>
      <c r="N212" s="183"/>
      <c r="O212" s="183"/>
      <c r="P212" s="178"/>
      <c r="Q212" s="179"/>
      <c r="R212" s="184"/>
    </row>
    <row r="213" spans="1:18" s="7" customFormat="1" x14ac:dyDescent="0.2">
      <c r="A213" s="211"/>
      <c r="B213" s="190"/>
      <c r="C213" s="178"/>
      <c r="D213" s="191"/>
      <c r="E213" s="176"/>
      <c r="F213" s="181"/>
      <c r="G213" s="181"/>
      <c r="H213" s="181"/>
      <c r="I213" s="181"/>
      <c r="J213" s="181"/>
      <c r="K213" s="185"/>
      <c r="L213" s="183"/>
      <c r="M213" s="185"/>
      <c r="N213" s="183"/>
      <c r="O213" s="183"/>
      <c r="P213" s="178"/>
      <c r="Q213" s="179"/>
      <c r="R213" s="184"/>
    </row>
    <row r="214" spans="1:18" s="7" customFormat="1" x14ac:dyDescent="0.2">
      <c r="A214" s="211"/>
      <c r="B214" s="190"/>
      <c r="C214" s="178"/>
      <c r="D214" s="191"/>
      <c r="E214" s="177"/>
      <c r="F214" s="182"/>
      <c r="G214" s="182"/>
      <c r="H214" s="182"/>
      <c r="I214" s="182"/>
      <c r="J214" s="182"/>
      <c r="K214" s="185"/>
      <c r="L214" s="183"/>
      <c r="M214" s="185"/>
      <c r="N214" s="183"/>
      <c r="O214" s="183"/>
      <c r="P214" s="178"/>
      <c r="Q214" s="179"/>
      <c r="R214" s="184"/>
    </row>
    <row r="215" spans="1:18" s="7" customFormat="1" ht="13.5" customHeight="1" x14ac:dyDescent="0.2">
      <c r="A215" s="211"/>
      <c r="B215" s="190" t="str">
        <f>'Admón. Riesgos'!D46</f>
        <v>La falta de información oportuna de parte de la oficina de control interno sobre el informe final de los resultados de las auditorías internas  realizadas al SIGC.</v>
      </c>
      <c r="C215" s="178" t="str">
        <f>'Admón. Riesgos'!O46</f>
        <v>ZONA DE RIESGO MODERADO</v>
      </c>
      <c r="D215" s="191" t="s">
        <v>87</v>
      </c>
      <c r="E215" s="175" t="s">
        <v>316</v>
      </c>
      <c r="F215" s="180" t="s">
        <v>19</v>
      </c>
      <c r="G215" s="180" t="s">
        <v>87</v>
      </c>
      <c r="H215" s="180" t="s">
        <v>87</v>
      </c>
      <c r="I215" s="180" t="s">
        <v>87</v>
      </c>
      <c r="J215" s="180" t="s">
        <v>89</v>
      </c>
      <c r="K215" s="185">
        <v>1</v>
      </c>
      <c r="L215" s="183" t="str">
        <f>IF(K215=1,"BAJA",IF(K215=2,"MEDIA",IF(K215=3,"ALTA","")))</f>
        <v>BAJA</v>
      </c>
      <c r="M215" s="185">
        <v>5</v>
      </c>
      <c r="N215" s="183" t="str">
        <f>IF(M215=5,"LEVE",IF(M215=10,"MODERADO",IF(M215=20,"FUERTE","")))</f>
        <v>LEVE</v>
      </c>
      <c r="O215" s="183">
        <f>K215*M215</f>
        <v>5</v>
      </c>
      <c r="P215" s="178" t="str">
        <f>VLOOKUP(O215,$M$548:$N$555,2,0)</f>
        <v>ZONA DE RIESGO ACEPTABLE</v>
      </c>
      <c r="Q215" s="179" t="str">
        <f>IF(P215=C215,"Se mantiene en la zona de riesgo",IF(AND(P215="*",C215="·"),"·","Cambia la evaluación antes de controles"))</f>
        <v>Cambia la evaluación antes de controles</v>
      </c>
      <c r="R215" s="184" t="s">
        <v>74</v>
      </c>
    </row>
    <row r="216" spans="1:18" s="7" customFormat="1" x14ac:dyDescent="0.2">
      <c r="A216" s="211"/>
      <c r="B216" s="190"/>
      <c r="C216" s="178"/>
      <c r="D216" s="191"/>
      <c r="E216" s="176"/>
      <c r="F216" s="181"/>
      <c r="G216" s="181"/>
      <c r="H216" s="181"/>
      <c r="I216" s="181"/>
      <c r="J216" s="181"/>
      <c r="K216" s="185"/>
      <c r="L216" s="183"/>
      <c r="M216" s="185"/>
      <c r="N216" s="183"/>
      <c r="O216" s="183"/>
      <c r="P216" s="178"/>
      <c r="Q216" s="179"/>
      <c r="R216" s="184"/>
    </row>
    <row r="217" spans="1:18" s="7" customFormat="1" x14ac:dyDescent="0.2">
      <c r="A217" s="211"/>
      <c r="B217" s="190"/>
      <c r="C217" s="178"/>
      <c r="D217" s="191"/>
      <c r="E217" s="177"/>
      <c r="F217" s="181"/>
      <c r="G217" s="181"/>
      <c r="H217" s="181"/>
      <c r="I217" s="181"/>
      <c r="J217" s="181"/>
      <c r="K217" s="185"/>
      <c r="L217" s="183"/>
      <c r="M217" s="185"/>
      <c r="N217" s="183"/>
      <c r="O217" s="183"/>
      <c r="P217" s="178"/>
      <c r="Q217" s="179"/>
      <c r="R217" s="184"/>
    </row>
    <row r="218" spans="1:18" s="7" customFormat="1" x14ac:dyDescent="0.2">
      <c r="A218" s="211"/>
      <c r="B218" s="190"/>
      <c r="C218" s="178"/>
      <c r="D218" s="191"/>
      <c r="E218" s="175" t="s">
        <v>317</v>
      </c>
      <c r="F218" s="181"/>
      <c r="G218" s="181"/>
      <c r="H218" s="181"/>
      <c r="I218" s="181"/>
      <c r="J218" s="181"/>
      <c r="K218" s="185"/>
      <c r="L218" s="183"/>
      <c r="M218" s="185"/>
      <c r="N218" s="183"/>
      <c r="O218" s="183"/>
      <c r="P218" s="178"/>
      <c r="Q218" s="179"/>
      <c r="R218" s="184"/>
    </row>
    <row r="219" spans="1:18" s="7" customFormat="1" x14ac:dyDescent="0.2">
      <c r="A219" s="211"/>
      <c r="B219" s="190"/>
      <c r="C219" s="178"/>
      <c r="D219" s="191"/>
      <c r="E219" s="177"/>
      <c r="F219" s="182"/>
      <c r="G219" s="182"/>
      <c r="H219" s="182"/>
      <c r="I219" s="182"/>
      <c r="J219" s="182"/>
      <c r="K219" s="185"/>
      <c r="L219" s="183"/>
      <c r="M219" s="185"/>
      <c r="N219" s="183"/>
      <c r="O219" s="183"/>
      <c r="P219" s="178"/>
      <c r="Q219" s="179"/>
      <c r="R219" s="184"/>
    </row>
    <row r="220" spans="1:18" s="7" customFormat="1" ht="38.25" customHeight="1" x14ac:dyDescent="0.2">
      <c r="A220" s="211"/>
      <c r="B220" s="190" t="str">
        <f>'Admón. Riesgos'!D47</f>
        <v>El atraso en la ejecución del  procedimiento de la revisión por la dirección causado por el desconocimiento de los hallazgos de auditorías encontrados en los diferentes procesos del SIGC. para la toma de decisiones oportunas y los planes de acción de mejora.</v>
      </c>
      <c r="C220" s="178" t="str">
        <f>'Admón. Riesgos'!O47</f>
        <v>ZONA DE RIESGO MODERADO</v>
      </c>
      <c r="D220" s="191" t="s">
        <v>87</v>
      </c>
      <c r="E220" s="175" t="s">
        <v>318</v>
      </c>
      <c r="F220" s="180" t="s">
        <v>19</v>
      </c>
      <c r="G220" s="180" t="s">
        <v>87</v>
      </c>
      <c r="H220" s="180" t="s">
        <v>87</v>
      </c>
      <c r="I220" s="180" t="s">
        <v>87</v>
      </c>
      <c r="J220" s="180" t="s">
        <v>89</v>
      </c>
      <c r="K220" s="185">
        <v>2</v>
      </c>
      <c r="L220" s="183" t="str">
        <f>IF(K220=1,"BAJA",IF(K220=2,"MEDIA",IF(K220=3,"ALTA","")))</f>
        <v>MEDIA</v>
      </c>
      <c r="M220" s="185">
        <v>10</v>
      </c>
      <c r="N220" s="183" t="str">
        <f>IF(M220=5,"LEVE",IF(M220=10,"MODERADO",IF(M220=20,"FUERTE","")))</f>
        <v>MODERADO</v>
      </c>
      <c r="O220" s="183">
        <f>K220*M220</f>
        <v>20</v>
      </c>
      <c r="P220" s="178" t="str">
        <f>VLOOKUP(O220,$M$548:$N$555,2,0)</f>
        <v>ZONA DE RIESGO IMPORTANTE</v>
      </c>
      <c r="Q220" s="179" t="str">
        <f>IF(P220=C220,"Se mantiene en la zona de riesgo",IF(AND(P220="*",C220="·"),"·","Cambia la evaluación antes de controles"))</f>
        <v>Cambia la evaluación antes de controles</v>
      </c>
      <c r="R220" s="184" t="s">
        <v>9</v>
      </c>
    </row>
    <row r="221" spans="1:18" s="7" customFormat="1" x14ac:dyDescent="0.2">
      <c r="A221" s="211"/>
      <c r="B221" s="190"/>
      <c r="C221" s="178"/>
      <c r="D221" s="191"/>
      <c r="E221" s="176"/>
      <c r="F221" s="181"/>
      <c r="G221" s="181"/>
      <c r="H221" s="181"/>
      <c r="I221" s="181"/>
      <c r="J221" s="181"/>
      <c r="K221" s="185"/>
      <c r="L221" s="183"/>
      <c r="M221" s="185"/>
      <c r="N221" s="183"/>
      <c r="O221" s="183"/>
      <c r="P221" s="178"/>
      <c r="Q221" s="179"/>
      <c r="R221" s="184"/>
    </row>
    <row r="222" spans="1:18" s="7" customFormat="1" x14ac:dyDescent="0.2">
      <c r="A222" s="211"/>
      <c r="B222" s="190"/>
      <c r="C222" s="178"/>
      <c r="D222" s="191"/>
      <c r="E222" s="176"/>
      <c r="F222" s="181"/>
      <c r="G222" s="181"/>
      <c r="H222" s="181"/>
      <c r="I222" s="181"/>
      <c r="J222" s="181"/>
      <c r="K222" s="185"/>
      <c r="L222" s="183"/>
      <c r="M222" s="185"/>
      <c r="N222" s="183"/>
      <c r="O222" s="183"/>
      <c r="P222" s="178"/>
      <c r="Q222" s="179"/>
      <c r="R222" s="184"/>
    </row>
    <row r="223" spans="1:18" s="7" customFormat="1" x14ac:dyDescent="0.2">
      <c r="A223" s="211"/>
      <c r="B223" s="190"/>
      <c r="C223" s="178"/>
      <c r="D223" s="191"/>
      <c r="E223" s="176"/>
      <c r="F223" s="181"/>
      <c r="G223" s="181"/>
      <c r="H223" s="181"/>
      <c r="I223" s="181"/>
      <c r="J223" s="181"/>
      <c r="K223" s="185"/>
      <c r="L223" s="183"/>
      <c r="M223" s="185"/>
      <c r="N223" s="183"/>
      <c r="O223" s="183"/>
      <c r="P223" s="178"/>
      <c r="Q223" s="179"/>
      <c r="R223" s="184"/>
    </row>
    <row r="224" spans="1:18" s="7" customFormat="1" x14ac:dyDescent="0.2">
      <c r="A224" s="211"/>
      <c r="B224" s="190"/>
      <c r="C224" s="178"/>
      <c r="D224" s="191"/>
      <c r="E224" s="177"/>
      <c r="F224" s="182"/>
      <c r="G224" s="182"/>
      <c r="H224" s="182"/>
      <c r="I224" s="182"/>
      <c r="J224" s="182"/>
      <c r="K224" s="185"/>
      <c r="L224" s="183"/>
      <c r="M224" s="185"/>
      <c r="N224" s="183"/>
      <c r="O224" s="183"/>
      <c r="P224" s="178"/>
      <c r="Q224" s="179"/>
      <c r="R224" s="184"/>
    </row>
    <row r="225" spans="1:18" s="7" customFormat="1" x14ac:dyDescent="0.2">
      <c r="A225" s="211"/>
      <c r="B225" s="190" t="str">
        <f>'Admón. Riesgos'!D48</f>
        <v>La falta de solicitudes de acciones preventivas, correctivas o de mejora  para subsanar los hallazgos de los procesos,</v>
      </c>
      <c r="C225" s="178" t="str">
        <f>'Admón. Riesgos'!O48</f>
        <v>ZONA DE RIESGO ACEPTABLE</v>
      </c>
      <c r="D225" s="191" t="s">
        <v>87</v>
      </c>
      <c r="E225" s="175" t="s">
        <v>318</v>
      </c>
      <c r="F225" s="180" t="s">
        <v>19</v>
      </c>
      <c r="G225" s="180" t="s">
        <v>87</v>
      </c>
      <c r="H225" s="180" t="s">
        <v>87</v>
      </c>
      <c r="I225" s="180" t="s">
        <v>87</v>
      </c>
      <c r="J225" s="180" t="s">
        <v>89</v>
      </c>
      <c r="K225" s="185">
        <v>2</v>
      </c>
      <c r="L225" s="183" t="str">
        <f>IF(K225=1,"BAJA",IF(K225=2,"MEDIA",IF(K225=3,"ALTA","")))</f>
        <v>MEDIA</v>
      </c>
      <c r="M225" s="185">
        <v>10</v>
      </c>
      <c r="N225" s="183" t="str">
        <f>IF(M225=5,"LEVE",IF(M225=10,"MODERADO",IF(M225=20,"FUERTE","")))</f>
        <v>MODERADO</v>
      </c>
      <c r="O225" s="183">
        <f>K225*M225</f>
        <v>20</v>
      </c>
      <c r="P225" s="178" t="str">
        <f>VLOOKUP(O225,$M$548:$N$555,2,0)</f>
        <v>ZONA DE RIESGO IMPORTANTE</v>
      </c>
      <c r="Q225" s="179" t="str">
        <f>IF(P225=C225,"Se mantiene en la zona de riesgo",IF(AND(P225="*",C225="·"),"·","Cambia la evaluación antes de controles"))</f>
        <v>Cambia la evaluación antes de controles</v>
      </c>
      <c r="R225" s="184" t="s">
        <v>9</v>
      </c>
    </row>
    <row r="226" spans="1:18" s="7" customFormat="1" x14ac:dyDescent="0.2">
      <c r="A226" s="211"/>
      <c r="B226" s="190"/>
      <c r="C226" s="178"/>
      <c r="D226" s="191"/>
      <c r="E226" s="176"/>
      <c r="F226" s="181"/>
      <c r="G226" s="181"/>
      <c r="H226" s="181"/>
      <c r="I226" s="181"/>
      <c r="J226" s="181"/>
      <c r="K226" s="185"/>
      <c r="L226" s="183"/>
      <c r="M226" s="185"/>
      <c r="N226" s="183"/>
      <c r="O226" s="183"/>
      <c r="P226" s="178"/>
      <c r="Q226" s="179"/>
      <c r="R226" s="184"/>
    </row>
    <row r="227" spans="1:18" s="7" customFormat="1" x14ac:dyDescent="0.2">
      <c r="A227" s="211"/>
      <c r="B227" s="190"/>
      <c r="C227" s="178"/>
      <c r="D227" s="191"/>
      <c r="E227" s="176"/>
      <c r="F227" s="181"/>
      <c r="G227" s="181"/>
      <c r="H227" s="181"/>
      <c r="I227" s="181"/>
      <c r="J227" s="181"/>
      <c r="K227" s="185"/>
      <c r="L227" s="183"/>
      <c r="M227" s="185"/>
      <c r="N227" s="183"/>
      <c r="O227" s="183"/>
      <c r="P227" s="178"/>
      <c r="Q227" s="179"/>
      <c r="R227" s="184"/>
    </row>
    <row r="228" spans="1:18" s="7" customFormat="1" x14ac:dyDescent="0.2">
      <c r="A228" s="211"/>
      <c r="B228" s="190"/>
      <c r="C228" s="178"/>
      <c r="D228" s="191"/>
      <c r="E228" s="176"/>
      <c r="F228" s="181"/>
      <c r="G228" s="181"/>
      <c r="H228" s="181"/>
      <c r="I228" s="181"/>
      <c r="J228" s="181"/>
      <c r="K228" s="185"/>
      <c r="L228" s="183"/>
      <c r="M228" s="185"/>
      <c r="N228" s="183"/>
      <c r="O228" s="183"/>
      <c r="P228" s="178"/>
      <c r="Q228" s="179"/>
      <c r="R228" s="184"/>
    </row>
    <row r="229" spans="1:18" s="7" customFormat="1" x14ac:dyDescent="0.2">
      <c r="A229" s="211"/>
      <c r="B229" s="190"/>
      <c r="C229" s="178"/>
      <c r="D229" s="191"/>
      <c r="E229" s="177"/>
      <c r="F229" s="182"/>
      <c r="G229" s="182"/>
      <c r="H229" s="182"/>
      <c r="I229" s="182"/>
      <c r="J229" s="182"/>
      <c r="K229" s="185"/>
      <c r="L229" s="183"/>
      <c r="M229" s="185"/>
      <c r="N229" s="183"/>
      <c r="O229" s="183"/>
      <c r="P229" s="178"/>
      <c r="Q229" s="179"/>
      <c r="R229" s="184"/>
    </row>
    <row r="230" spans="1:18" s="7" customFormat="1" x14ac:dyDescent="0.2">
      <c r="A230" s="211"/>
      <c r="B230" s="190" t="str">
        <f>'Admón. Riesgos'!D49</f>
        <v xml:space="preserve">El incumplimiento de las acciones de mejora para el cierre de las acciones correctivas por estar la actividad fuera del alcance  de los responsables de los procesos, dependiendo de la alta dirección. </v>
      </c>
      <c r="C230" s="178" t="str">
        <f>'Admón. Riesgos'!O49</f>
        <v>ZONA DE RIESGO ACEPTABLE</v>
      </c>
      <c r="D230" s="191" t="s">
        <v>87</v>
      </c>
      <c r="E230" s="175" t="s">
        <v>318</v>
      </c>
      <c r="F230" s="180" t="s">
        <v>19</v>
      </c>
      <c r="G230" s="180" t="s">
        <v>87</v>
      </c>
      <c r="H230" s="180" t="s">
        <v>87</v>
      </c>
      <c r="I230" s="180" t="s">
        <v>87</v>
      </c>
      <c r="J230" s="180" t="s">
        <v>95</v>
      </c>
      <c r="K230" s="185">
        <v>1</v>
      </c>
      <c r="L230" s="183" t="str">
        <f>IF(K230=1,"BAJA",IF(K230=2,"MEDIA",IF(K230=3,"ALTA","")))</f>
        <v>BAJA</v>
      </c>
      <c r="M230" s="185">
        <v>5</v>
      </c>
      <c r="N230" s="183" t="str">
        <f>IF(M230=5,"LEVE",IF(M230=10,"MODERADO",IF(M230=20,"FUERTE","")))</f>
        <v>LEVE</v>
      </c>
      <c r="O230" s="183">
        <f>K230*M230</f>
        <v>5</v>
      </c>
      <c r="P230" s="178" t="str">
        <f>VLOOKUP(O230,$M$548:$N$555,2,0)</f>
        <v>ZONA DE RIESGO ACEPTABLE</v>
      </c>
      <c r="Q230" s="179" t="str">
        <f>IF(P230=C230,"Se mantiene en la zona de riesgo",IF(AND(P230="*",C230="·"),"·","Cambia la evaluación antes de controles"))</f>
        <v>Se mantiene en la zona de riesgo</v>
      </c>
      <c r="R230" s="184" t="s">
        <v>9</v>
      </c>
    </row>
    <row r="231" spans="1:18" s="7" customFormat="1" x14ac:dyDescent="0.2">
      <c r="A231" s="211"/>
      <c r="B231" s="190"/>
      <c r="C231" s="178"/>
      <c r="D231" s="191"/>
      <c r="E231" s="176"/>
      <c r="F231" s="181"/>
      <c r="G231" s="181"/>
      <c r="H231" s="181"/>
      <c r="I231" s="181"/>
      <c r="J231" s="181"/>
      <c r="K231" s="185"/>
      <c r="L231" s="183"/>
      <c r="M231" s="185"/>
      <c r="N231" s="183"/>
      <c r="O231" s="183"/>
      <c r="P231" s="178"/>
      <c r="Q231" s="179"/>
      <c r="R231" s="184"/>
    </row>
    <row r="232" spans="1:18" s="7" customFormat="1" x14ac:dyDescent="0.2">
      <c r="A232" s="211"/>
      <c r="B232" s="190"/>
      <c r="C232" s="178"/>
      <c r="D232" s="191"/>
      <c r="E232" s="176"/>
      <c r="F232" s="181"/>
      <c r="G232" s="181"/>
      <c r="H232" s="181"/>
      <c r="I232" s="181"/>
      <c r="J232" s="181"/>
      <c r="K232" s="185"/>
      <c r="L232" s="183"/>
      <c r="M232" s="185"/>
      <c r="N232" s="183"/>
      <c r="O232" s="183"/>
      <c r="P232" s="178"/>
      <c r="Q232" s="179"/>
      <c r="R232" s="184"/>
    </row>
    <row r="233" spans="1:18" s="7" customFormat="1" x14ac:dyDescent="0.2">
      <c r="A233" s="211"/>
      <c r="B233" s="190"/>
      <c r="C233" s="178"/>
      <c r="D233" s="191"/>
      <c r="E233" s="176"/>
      <c r="F233" s="181"/>
      <c r="G233" s="181"/>
      <c r="H233" s="181"/>
      <c r="I233" s="181"/>
      <c r="J233" s="181"/>
      <c r="K233" s="185"/>
      <c r="L233" s="183"/>
      <c r="M233" s="185"/>
      <c r="N233" s="183"/>
      <c r="O233" s="183"/>
      <c r="P233" s="178"/>
      <c r="Q233" s="179"/>
      <c r="R233" s="184"/>
    </row>
    <row r="234" spans="1:18" s="7" customFormat="1" x14ac:dyDescent="0.2">
      <c r="A234" s="211"/>
      <c r="B234" s="190"/>
      <c r="C234" s="178"/>
      <c r="D234" s="191"/>
      <c r="E234" s="177"/>
      <c r="F234" s="182"/>
      <c r="G234" s="182"/>
      <c r="H234" s="182"/>
      <c r="I234" s="182"/>
      <c r="J234" s="182"/>
      <c r="K234" s="185"/>
      <c r="L234" s="183"/>
      <c r="M234" s="185"/>
      <c r="N234" s="183"/>
      <c r="O234" s="183"/>
      <c r="P234" s="178"/>
      <c r="Q234" s="179"/>
      <c r="R234" s="184"/>
    </row>
    <row r="235" spans="1:18" s="7" customFormat="1" x14ac:dyDescent="0.2">
      <c r="A235" s="211"/>
      <c r="B235" s="190" t="str">
        <f>'Admón. Riesgos'!D50</f>
        <v>Desconocimiento del alcance del sistema de evaluación institucional por ser un proceso nuevo-si persiste afectaría su naturaleza de sistema y por tanto su funcionalidad</v>
      </c>
      <c r="C235" s="178" t="str">
        <f>'Admón. Riesgos'!O50</f>
        <v>ZONA DE RIESGO IMPORTANTE</v>
      </c>
      <c r="D235" s="191" t="s">
        <v>87</v>
      </c>
      <c r="E235" s="175" t="s">
        <v>630</v>
      </c>
      <c r="F235" s="180" t="s">
        <v>19</v>
      </c>
      <c r="G235" s="180" t="s">
        <v>87</v>
      </c>
      <c r="H235" s="180" t="s">
        <v>87</v>
      </c>
      <c r="I235" s="180" t="s">
        <v>87</v>
      </c>
      <c r="J235" s="180" t="s">
        <v>94</v>
      </c>
      <c r="K235" s="185">
        <v>2</v>
      </c>
      <c r="L235" s="183" t="str">
        <f>IF(K235=1,"BAJA",IF(K235=2,"MEDIA",IF(K235=3,"ALTA","")))</f>
        <v>MEDIA</v>
      </c>
      <c r="M235" s="185">
        <v>10</v>
      </c>
      <c r="N235" s="183" t="str">
        <f>IF(M235=5,"LEVE",IF(M235=10,"MODERADO",IF(M235=20,"FUERTE","")))</f>
        <v>MODERADO</v>
      </c>
      <c r="O235" s="183">
        <f>K235*M235</f>
        <v>20</v>
      </c>
      <c r="P235" s="178" t="str">
        <f>VLOOKUP(O235,$M$548:$N$555,2,0)</f>
        <v>ZONA DE RIESGO IMPORTANTE</v>
      </c>
      <c r="Q235" s="179" t="str">
        <f>IF(P235=C235,"Se mantiene en la zona de riesgo",IF(AND(P235="*",C235="·"),"·","Cambia la evaluación antes de controles"))</f>
        <v>Se mantiene en la zona de riesgo</v>
      </c>
      <c r="R235" s="184" t="s">
        <v>9</v>
      </c>
    </row>
    <row r="236" spans="1:18" s="7" customFormat="1" x14ac:dyDescent="0.2">
      <c r="A236" s="211"/>
      <c r="B236" s="190"/>
      <c r="C236" s="178"/>
      <c r="D236" s="191"/>
      <c r="E236" s="176"/>
      <c r="F236" s="181"/>
      <c r="G236" s="181"/>
      <c r="H236" s="181"/>
      <c r="I236" s="181"/>
      <c r="J236" s="181"/>
      <c r="K236" s="185"/>
      <c r="L236" s="183"/>
      <c r="M236" s="185"/>
      <c r="N236" s="183"/>
      <c r="O236" s="183"/>
      <c r="P236" s="178"/>
      <c r="Q236" s="179"/>
      <c r="R236" s="184"/>
    </row>
    <row r="237" spans="1:18" s="7" customFormat="1" x14ac:dyDescent="0.2">
      <c r="A237" s="211"/>
      <c r="B237" s="190"/>
      <c r="C237" s="178"/>
      <c r="D237" s="191"/>
      <c r="E237" s="176"/>
      <c r="F237" s="181"/>
      <c r="G237" s="181"/>
      <c r="H237" s="181"/>
      <c r="I237" s="181"/>
      <c r="J237" s="181"/>
      <c r="K237" s="185"/>
      <c r="L237" s="183"/>
      <c r="M237" s="185"/>
      <c r="N237" s="183"/>
      <c r="O237" s="183"/>
      <c r="P237" s="178"/>
      <c r="Q237" s="179"/>
      <c r="R237" s="184"/>
    </row>
    <row r="238" spans="1:18" s="7" customFormat="1" x14ac:dyDescent="0.2">
      <c r="A238" s="211"/>
      <c r="B238" s="190"/>
      <c r="C238" s="178"/>
      <c r="D238" s="191"/>
      <c r="E238" s="176"/>
      <c r="F238" s="181"/>
      <c r="G238" s="181"/>
      <c r="H238" s="181"/>
      <c r="I238" s="181"/>
      <c r="J238" s="181"/>
      <c r="K238" s="185"/>
      <c r="L238" s="183"/>
      <c r="M238" s="185"/>
      <c r="N238" s="183"/>
      <c r="O238" s="183"/>
      <c r="P238" s="178"/>
      <c r="Q238" s="179"/>
      <c r="R238" s="184"/>
    </row>
    <row r="239" spans="1:18" s="7" customFormat="1" x14ac:dyDescent="0.2">
      <c r="A239" s="211"/>
      <c r="B239" s="190"/>
      <c r="C239" s="178"/>
      <c r="D239" s="191"/>
      <c r="E239" s="177"/>
      <c r="F239" s="182"/>
      <c r="G239" s="182"/>
      <c r="H239" s="182"/>
      <c r="I239" s="182"/>
      <c r="J239" s="182"/>
      <c r="K239" s="185"/>
      <c r="L239" s="183"/>
      <c r="M239" s="185"/>
      <c r="N239" s="183"/>
      <c r="O239" s="183"/>
      <c r="P239" s="178"/>
      <c r="Q239" s="179"/>
      <c r="R239" s="184"/>
    </row>
    <row r="240" spans="1:18" s="7" customFormat="1" ht="13.5" customHeight="1" x14ac:dyDescent="0.2">
      <c r="A240" s="211"/>
      <c r="B240" s="190" t="str">
        <f>'Admón. Riesgos'!D51</f>
        <v>Falta de capacitación pertinente al proceso-falta de apoyo institucional-si persiste el proceso cae en mecanicismo porque no hay actualización ni innovación.</v>
      </c>
      <c r="C240" s="178" t="str">
        <f>'Admón. Riesgos'!O51</f>
        <v>ZONA DE RIESGO IMPORTANTE</v>
      </c>
      <c r="D240" s="191" t="s">
        <v>87</v>
      </c>
      <c r="E240" s="175" t="s">
        <v>631</v>
      </c>
      <c r="F240" s="180" t="s">
        <v>19</v>
      </c>
      <c r="G240" s="180" t="s">
        <v>87</v>
      </c>
      <c r="H240" s="180" t="s">
        <v>87</v>
      </c>
      <c r="I240" s="180" t="s">
        <v>87</v>
      </c>
      <c r="J240" s="180" t="s">
        <v>95</v>
      </c>
      <c r="K240" s="185">
        <v>2</v>
      </c>
      <c r="L240" s="183" t="str">
        <f>IF(K240=1,"BAJA",IF(K240=2,"MEDIA",IF(K240=3,"ALTA","")))</f>
        <v>MEDIA</v>
      </c>
      <c r="M240" s="185">
        <v>10</v>
      </c>
      <c r="N240" s="183" t="str">
        <f>IF(M240=5,"LEVE",IF(M240=10,"MODERADO",IF(M240=20,"FUERTE","")))</f>
        <v>MODERADO</v>
      </c>
      <c r="O240" s="183">
        <f>K240*M240</f>
        <v>20</v>
      </c>
      <c r="P240" s="178" t="str">
        <f>VLOOKUP(O240,$M$548:$N$555,2,0)</f>
        <v>ZONA DE RIESGO IMPORTANTE</v>
      </c>
      <c r="Q240" s="179" t="str">
        <f>IF(P240=C240,"Se mantiene en la zona de riesgo",IF(AND(P240="*",C240="·"),"·","Cambia la evaluación antes de controles"))</f>
        <v>Se mantiene en la zona de riesgo</v>
      </c>
      <c r="R240" s="184" t="s">
        <v>9</v>
      </c>
    </row>
    <row r="241" spans="1:18" s="7" customFormat="1" x14ac:dyDescent="0.2">
      <c r="A241" s="211"/>
      <c r="B241" s="190"/>
      <c r="C241" s="178"/>
      <c r="D241" s="191"/>
      <c r="E241" s="176"/>
      <c r="F241" s="181"/>
      <c r="G241" s="181"/>
      <c r="H241" s="181"/>
      <c r="I241" s="181"/>
      <c r="J241" s="181"/>
      <c r="K241" s="185"/>
      <c r="L241" s="183"/>
      <c r="M241" s="185"/>
      <c r="N241" s="183"/>
      <c r="O241" s="183"/>
      <c r="P241" s="178"/>
      <c r="Q241" s="179"/>
      <c r="R241" s="184"/>
    </row>
    <row r="242" spans="1:18" s="7" customFormat="1" x14ac:dyDescent="0.2">
      <c r="A242" s="211"/>
      <c r="B242" s="190"/>
      <c r="C242" s="178"/>
      <c r="D242" s="191"/>
      <c r="E242" s="176"/>
      <c r="F242" s="181"/>
      <c r="G242" s="181"/>
      <c r="H242" s="181"/>
      <c r="I242" s="181"/>
      <c r="J242" s="181"/>
      <c r="K242" s="185"/>
      <c r="L242" s="183"/>
      <c r="M242" s="185"/>
      <c r="N242" s="183"/>
      <c r="O242" s="183"/>
      <c r="P242" s="178"/>
      <c r="Q242" s="179"/>
      <c r="R242" s="184"/>
    </row>
    <row r="243" spans="1:18" s="7" customFormat="1" x14ac:dyDescent="0.2">
      <c r="A243" s="211"/>
      <c r="B243" s="190"/>
      <c r="C243" s="178"/>
      <c r="D243" s="191"/>
      <c r="E243" s="176"/>
      <c r="F243" s="181"/>
      <c r="G243" s="181"/>
      <c r="H243" s="181"/>
      <c r="I243" s="181"/>
      <c r="J243" s="181"/>
      <c r="K243" s="185"/>
      <c r="L243" s="183"/>
      <c r="M243" s="185"/>
      <c r="N243" s="183"/>
      <c r="O243" s="183"/>
      <c r="P243" s="178"/>
      <c r="Q243" s="179"/>
      <c r="R243" s="184"/>
    </row>
    <row r="244" spans="1:18" s="7" customFormat="1" x14ac:dyDescent="0.2">
      <c r="A244" s="211"/>
      <c r="B244" s="190"/>
      <c r="C244" s="178"/>
      <c r="D244" s="191"/>
      <c r="E244" s="177"/>
      <c r="F244" s="182"/>
      <c r="G244" s="182"/>
      <c r="H244" s="182"/>
      <c r="I244" s="182"/>
      <c r="J244" s="182"/>
      <c r="K244" s="185"/>
      <c r="L244" s="183"/>
      <c r="M244" s="185"/>
      <c r="N244" s="183"/>
      <c r="O244" s="183"/>
      <c r="P244" s="178"/>
      <c r="Q244" s="179"/>
      <c r="R244" s="184"/>
    </row>
    <row r="245" spans="1:18" s="7" customFormat="1" x14ac:dyDescent="0.2">
      <c r="A245" s="211"/>
      <c r="B245" s="190" t="str">
        <f>'Admón. Riesgos'!D52</f>
        <v>Falta de BACKUP o respaldo- porque no existe garantía de respaldo de información- si persiste quedamos sin información e historia del proceso</v>
      </c>
      <c r="C245" s="178" t="str">
        <f>'Admón. Riesgos'!O52</f>
        <v>ZONA DE RIESGO INACEPTABLE</v>
      </c>
      <c r="D245" s="191" t="s">
        <v>87</v>
      </c>
      <c r="E245" s="175" t="s">
        <v>632</v>
      </c>
      <c r="F245" s="180" t="s">
        <v>17</v>
      </c>
      <c r="G245" s="180" t="s">
        <v>87</v>
      </c>
      <c r="H245" s="180" t="s">
        <v>87</v>
      </c>
      <c r="I245" s="180" t="s">
        <v>87</v>
      </c>
      <c r="J245" s="180" t="s">
        <v>95</v>
      </c>
      <c r="K245" s="185">
        <v>3</v>
      </c>
      <c r="L245" s="183" t="str">
        <f>IF(K245=1,"BAJA",IF(K245=2,"MEDIA",IF(K245=3,"ALTA","")))</f>
        <v>ALTA</v>
      </c>
      <c r="M245" s="185">
        <v>20</v>
      </c>
      <c r="N245" s="183" t="str">
        <f>IF(M245=5,"LEVE",IF(M245=10,"MODERADO",IF(M245=20,"FUERTE","")))</f>
        <v>FUERTE</v>
      </c>
      <c r="O245" s="183">
        <f>K245*M245</f>
        <v>60</v>
      </c>
      <c r="P245" s="178" t="str">
        <f>VLOOKUP(O245,$M$548:$N$555,2,0)</f>
        <v>ZONA DE RIESGO INACEPTABLE</v>
      </c>
      <c r="Q245" s="179" t="str">
        <f>IF(P245=C245,"Se mantiene en la zona de riesgo",IF(AND(P245="*",C245="·"),"·","Cambia la evaluación antes de controles"))</f>
        <v>Se mantiene en la zona de riesgo</v>
      </c>
      <c r="R245" s="184" t="s">
        <v>74</v>
      </c>
    </row>
    <row r="246" spans="1:18" s="7" customFormat="1" x14ac:dyDescent="0.2">
      <c r="A246" s="211"/>
      <c r="B246" s="190"/>
      <c r="C246" s="178"/>
      <c r="D246" s="191"/>
      <c r="E246" s="176"/>
      <c r="F246" s="181"/>
      <c r="G246" s="181"/>
      <c r="H246" s="181"/>
      <c r="I246" s="181"/>
      <c r="J246" s="181"/>
      <c r="K246" s="185"/>
      <c r="L246" s="183"/>
      <c r="M246" s="185"/>
      <c r="N246" s="183"/>
      <c r="O246" s="183"/>
      <c r="P246" s="178"/>
      <c r="Q246" s="179"/>
      <c r="R246" s="184"/>
    </row>
    <row r="247" spans="1:18" s="7" customFormat="1" x14ac:dyDescent="0.2">
      <c r="A247" s="211"/>
      <c r="B247" s="190"/>
      <c r="C247" s="178"/>
      <c r="D247" s="191"/>
      <c r="E247" s="176"/>
      <c r="F247" s="181"/>
      <c r="G247" s="181"/>
      <c r="H247" s="181"/>
      <c r="I247" s="181"/>
      <c r="J247" s="181"/>
      <c r="K247" s="185"/>
      <c r="L247" s="183"/>
      <c r="M247" s="185"/>
      <c r="N247" s="183"/>
      <c r="O247" s="183"/>
      <c r="P247" s="178"/>
      <c r="Q247" s="179"/>
      <c r="R247" s="184"/>
    </row>
    <row r="248" spans="1:18" s="7" customFormat="1" x14ac:dyDescent="0.2">
      <c r="A248" s="211"/>
      <c r="B248" s="190"/>
      <c r="C248" s="178"/>
      <c r="D248" s="191"/>
      <c r="E248" s="176"/>
      <c r="F248" s="181"/>
      <c r="G248" s="181"/>
      <c r="H248" s="181"/>
      <c r="I248" s="181"/>
      <c r="J248" s="181"/>
      <c r="K248" s="185"/>
      <c r="L248" s="183"/>
      <c r="M248" s="185"/>
      <c r="N248" s="183"/>
      <c r="O248" s="183"/>
      <c r="P248" s="178"/>
      <c r="Q248" s="179"/>
      <c r="R248" s="184"/>
    </row>
    <row r="249" spans="1:18" s="7" customFormat="1" x14ac:dyDescent="0.2">
      <c r="A249" s="211"/>
      <c r="B249" s="190"/>
      <c r="C249" s="178"/>
      <c r="D249" s="191"/>
      <c r="E249" s="177"/>
      <c r="F249" s="182"/>
      <c r="G249" s="182"/>
      <c r="H249" s="182"/>
      <c r="I249" s="182"/>
      <c r="J249" s="182"/>
      <c r="K249" s="185"/>
      <c r="L249" s="183"/>
      <c r="M249" s="185"/>
      <c r="N249" s="183"/>
      <c r="O249" s="183"/>
      <c r="P249" s="178"/>
      <c r="Q249" s="179"/>
      <c r="R249" s="184"/>
    </row>
    <row r="250" spans="1:18" s="7" customFormat="1" x14ac:dyDescent="0.2">
      <c r="A250" s="211"/>
      <c r="B250" s="190" t="str">
        <f>'Admón. Riesgos'!D53</f>
        <v>Manipulación de información - porque el modulo a implementar está siendo manejada por más de una persona-si persiste se altera la información y se tomarían malas decisiones</v>
      </c>
      <c r="C250" s="178" t="str">
        <f>'Admón. Riesgos'!O53</f>
        <v>ZONA DE RIESGO INACEPTABLE</v>
      </c>
      <c r="D250" s="191" t="s">
        <v>87</v>
      </c>
      <c r="E250" s="175" t="s">
        <v>533</v>
      </c>
      <c r="F250" s="180" t="s">
        <v>17</v>
      </c>
      <c r="G250" s="180" t="s">
        <v>87</v>
      </c>
      <c r="H250" s="180" t="s">
        <v>87</v>
      </c>
      <c r="I250" s="180" t="s">
        <v>87</v>
      </c>
      <c r="J250" s="180" t="s">
        <v>94</v>
      </c>
      <c r="K250" s="185">
        <v>3</v>
      </c>
      <c r="L250" s="183" t="str">
        <f>IF(K250=1,"BAJA",IF(K250=2,"MEDIA",IF(K250=3,"ALTA","")))</f>
        <v>ALTA</v>
      </c>
      <c r="M250" s="185">
        <v>10</v>
      </c>
      <c r="N250" s="183" t="str">
        <f>IF(M250=5,"LEVE",IF(M250=10,"MODERADO",IF(M250=20,"FUERTE","")))</f>
        <v>MODERADO</v>
      </c>
      <c r="O250" s="183">
        <f>K250*M250</f>
        <v>30</v>
      </c>
      <c r="P250" s="178" t="str">
        <f>VLOOKUP(O250,$M$548:$N$555,2,0)</f>
        <v>ZONA DE RIESGO INACEPTABLE</v>
      </c>
      <c r="Q250" s="179" t="str">
        <f>IF(P250=C250,"Se mantiene en la zona de riesgo",IF(AND(P250="*",C250="·"),"·","Cambia la evaluación antes de controles"))</f>
        <v>Se mantiene en la zona de riesgo</v>
      </c>
      <c r="R250" s="184" t="s">
        <v>9</v>
      </c>
    </row>
    <row r="251" spans="1:18" s="7" customFormat="1" x14ac:dyDescent="0.2">
      <c r="A251" s="211"/>
      <c r="B251" s="190"/>
      <c r="C251" s="178"/>
      <c r="D251" s="191"/>
      <c r="E251" s="176"/>
      <c r="F251" s="181"/>
      <c r="G251" s="181"/>
      <c r="H251" s="181"/>
      <c r="I251" s="181"/>
      <c r="J251" s="181"/>
      <c r="K251" s="185"/>
      <c r="L251" s="183"/>
      <c r="M251" s="185"/>
      <c r="N251" s="183"/>
      <c r="O251" s="183"/>
      <c r="P251" s="178"/>
      <c r="Q251" s="179"/>
      <c r="R251" s="184"/>
    </row>
    <row r="252" spans="1:18" s="7" customFormat="1" x14ac:dyDescent="0.2">
      <c r="A252" s="211"/>
      <c r="B252" s="190"/>
      <c r="C252" s="178"/>
      <c r="D252" s="191"/>
      <c r="E252" s="176"/>
      <c r="F252" s="181"/>
      <c r="G252" s="181"/>
      <c r="H252" s="181"/>
      <c r="I252" s="181"/>
      <c r="J252" s="181"/>
      <c r="K252" s="185"/>
      <c r="L252" s="183"/>
      <c r="M252" s="185"/>
      <c r="N252" s="183"/>
      <c r="O252" s="183"/>
      <c r="P252" s="178"/>
      <c r="Q252" s="179"/>
      <c r="R252" s="184"/>
    </row>
    <row r="253" spans="1:18" s="7" customFormat="1" x14ac:dyDescent="0.2">
      <c r="A253" s="211"/>
      <c r="B253" s="190"/>
      <c r="C253" s="178"/>
      <c r="D253" s="191"/>
      <c r="E253" s="176"/>
      <c r="F253" s="181"/>
      <c r="G253" s="181"/>
      <c r="H253" s="181"/>
      <c r="I253" s="181"/>
      <c r="J253" s="181"/>
      <c r="K253" s="185"/>
      <c r="L253" s="183"/>
      <c r="M253" s="185"/>
      <c r="N253" s="183"/>
      <c r="O253" s="183"/>
      <c r="P253" s="178"/>
      <c r="Q253" s="179"/>
      <c r="R253" s="184"/>
    </row>
    <row r="254" spans="1:18" s="7" customFormat="1" x14ac:dyDescent="0.2">
      <c r="A254" s="211"/>
      <c r="B254" s="190"/>
      <c r="C254" s="178"/>
      <c r="D254" s="191"/>
      <c r="E254" s="177"/>
      <c r="F254" s="182"/>
      <c r="G254" s="182"/>
      <c r="H254" s="182"/>
      <c r="I254" s="182"/>
      <c r="J254" s="182"/>
      <c r="K254" s="185"/>
      <c r="L254" s="183"/>
      <c r="M254" s="185"/>
      <c r="N254" s="183"/>
      <c r="O254" s="183"/>
      <c r="P254" s="178"/>
      <c r="Q254" s="179"/>
      <c r="R254" s="184"/>
    </row>
    <row r="255" spans="1:18" s="7" customFormat="1" ht="13.5" customHeight="1" x14ac:dyDescent="0.2">
      <c r="A255" s="211"/>
      <c r="B255" s="190" t="str">
        <f>'Admón. Riesgos'!D54</f>
        <v>Insuficiente Implementación de la Política Institucional de Autoevaluación, Acreditación y Aseguramiento de la calidad.</v>
      </c>
      <c r="C255" s="178" t="str">
        <f>'Admón. Riesgos'!O54</f>
        <v>ZONA DE RIESGO INACEPTABLE</v>
      </c>
      <c r="D255" s="191" t="s">
        <v>87</v>
      </c>
      <c r="E255" s="175" t="s">
        <v>633</v>
      </c>
      <c r="F255" s="180" t="s">
        <v>18</v>
      </c>
      <c r="G255" s="180" t="s">
        <v>87</v>
      </c>
      <c r="H255" s="180" t="s">
        <v>87</v>
      </c>
      <c r="I255" s="180" t="s">
        <v>87</v>
      </c>
      <c r="J255" s="180" t="s">
        <v>94</v>
      </c>
      <c r="K255" s="185">
        <v>2</v>
      </c>
      <c r="L255" s="183" t="str">
        <f>IF(K255=1,"BAJA",IF(K255=2,"MEDIA",IF(K255=3,"ALTA","")))</f>
        <v>MEDIA</v>
      </c>
      <c r="M255" s="185">
        <v>20</v>
      </c>
      <c r="N255" s="183" t="str">
        <f>IF(M255=5,"LEVE",IF(M255=10,"MODERADO",IF(M255=20,"FUERTE","")))</f>
        <v>FUERTE</v>
      </c>
      <c r="O255" s="183">
        <f>K255*M255</f>
        <v>40</v>
      </c>
      <c r="P255" s="178" t="str">
        <f>VLOOKUP(O255,$M$548:$N$555,2,0)</f>
        <v>ZONA DE RIESGO INACEPTABLE</v>
      </c>
      <c r="Q255" s="179" t="str">
        <f>IF(P255=C255,"Se mantiene en la zona de riesgo",IF(AND(P255="*",C255="·"),"·","Cambia la evaluación antes de controles"))</f>
        <v>Se mantiene en la zona de riesgo</v>
      </c>
      <c r="R255" s="184" t="s">
        <v>9</v>
      </c>
    </row>
    <row r="256" spans="1:18" s="7" customFormat="1" x14ac:dyDescent="0.2">
      <c r="A256" s="211"/>
      <c r="B256" s="190"/>
      <c r="C256" s="178"/>
      <c r="D256" s="191"/>
      <c r="E256" s="176"/>
      <c r="F256" s="181"/>
      <c r="G256" s="181"/>
      <c r="H256" s="181"/>
      <c r="I256" s="181"/>
      <c r="J256" s="181"/>
      <c r="K256" s="185"/>
      <c r="L256" s="183"/>
      <c r="M256" s="185"/>
      <c r="N256" s="183"/>
      <c r="O256" s="183"/>
      <c r="P256" s="178"/>
      <c r="Q256" s="179"/>
      <c r="R256" s="184"/>
    </row>
    <row r="257" spans="1:18" s="7" customFormat="1" x14ac:dyDescent="0.2">
      <c r="A257" s="211"/>
      <c r="B257" s="190"/>
      <c r="C257" s="178"/>
      <c r="D257" s="191"/>
      <c r="E257" s="176"/>
      <c r="F257" s="181"/>
      <c r="G257" s="181"/>
      <c r="H257" s="181"/>
      <c r="I257" s="181"/>
      <c r="J257" s="181"/>
      <c r="K257" s="185"/>
      <c r="L257" s="183"/>
      <c r="M257" s="185"/>
      <c r="N257" s="183"/>
      <c r="O257" s="183"/>
      <c r="P257" s="178"/>
      <c r="Q257" s="179"/>
      <c r="R257" s="184"/>
    </row>
    <row r="258" spans="1:18" s="7" customFormat="1" x14ac:dyDescent="0.2">
      <c r="A258" s="211"/>
      <c r="B258" s="190"/>
      <c r="C258" s="178"/>
      <c r="D258" s="191"/>
      <c r="E258" s="176"/>
      <c r="F258" s="181"/>
      <c r="G258" s="181"/>
      <c r="H258" s="181"/>
      <c r="I258" s="181"/>
      <c r="J258" s="181"/>
      <c r="K258" s="185"/>
      <c r="L258" s="183"/>
      <c r="M258" s="185"/>
      <c r="N258" s="183"/>
      <c r="O258" s="183"/>
      <c r="P258" s="178"/>
      <c r="Q258" s="179"/>
      <c r="R258" s="184"/>
    </row>
    <row r="259" spans="1:18" s="7" customFormat="1" x14ac:dyDescent="0.2">
      <c r="A259" s="211"/>
      <c r="B259" s="190"/>
      <c r="C259" s="178"/>
      <c r="D259" s="191"/>
      <c r="E259" s="177"/>
      <c r="F259" s="182"/>
      <c r="G259" s="182"/>
      <c r="H259" s="182"/>
      <c r="I259" s="182"/>
      <c r="J259" s="182"/>
      <c r="K259" s="185"/>
      <c r="L259" s="183"/>
      <c r="M259" s="185"/>
      <c r="N259" s="183"/>
      <c r="O259" s="183"/>
      <c r="P259" s="178"/>
      <c r="Q259" s="179"/>
      <c r="R259" s="184"/>
    </row>
    <row r="260" spans="1:18" s="7" customFormat="1" x14ac:dyDescent="0.2">
      <c r="A260" s="211"/>
      <c r="B260" s="190" t="str">
        <f>'Admón. Riesgos'!D55</f>
        <v>Deficiencia en la calidad técnica de los informes.</v>
      </c>
      <c r="C260" s="178" t="str">
        <f>'Admón. Riesgos'!O55</f>
        <v>ZONA DE RIESGO INACEPTABLE</v>
      </c>
      <c r="D260" s="191" t="s">
        <v>87</v>
      </c>
      <c r="E260" s="175" t="s">
        <v>634</v>
      </c>
      <c r="F260" s="180" t="s">
        <v>19</v>
      </c>
      <c r="G260" s="180" t="s">
        <v>87</v>
      </c>
      <c r="H260" s="180" t="s">
        <v>87</v>
      </c>
      <c r="I260" s="180" t="s">
        <v>87</v>
      </c>
      <c r="J260" s="180" t="s">
        <v>94</v>
      </c>
      <c r="K260" s="185">
        <v>3</v>
      </c>
      <c r="L260" s="183" t="str">
        <f>IF(K260=1,"BAJA",IF(K260=2,"MEDIA",IF(K260=3,"ALTA","")))</f>
        <v>ALTA</v>
      </c>
      <c r="M260" s="185">
        <v>20</v>
      </c>
      <c r="N260" s="183" t="str">
        <f>IF(M260=5,"LEVE",IF(M260=10,"MODERADO",IF(M260=20,"FUERTE","")))</f>
        <v>FUERTE</v>
      </c>
      <c r="O260" s="183">
        <f>K260*M260</f>
        <v>60</v>
      </c>
      <c r="P260" s="178" t="str">
        <f>VLOOKUP(O260,$M$548:$N$555,2,0)</f>
        <v>ZONA DE RIESGO INACEPTABLE</v>
      </c>
      <c r="Q260" s="179" t="str">
        <f>IF(P260=C260,"Se mantiene en la zona de riesgo",IF(AND(P260="*",C260="·"),"·","Cambia la evaluación antes de controles"))</f>
        <v>Se mantiene en la zona de riesgo</v>
      </c>
      <c r="R260" s="184" t="s">
        <v>74</v>
      </c>
    </row>
    <row r="261" spans="1:18" s="7" customFormat="1" x14ac:dyDescent="0.2">
      <c r="A261" s="211"/>
      <c r="B261" s="190"/>
      <c r="C261" s="178"/>
      <c r="D261" s="191"/>
      <c r="E261" s="176"/>
      <c r="F261" s="181"/>
      <c r="G261" s="181"/>
      <c r="H261" s="181"/>
      <c r="I261" s="181"/>
      <c r="J261" s="181"/>
      <c r="K261" s="185"/>
      <c r="L261" s="183"/>
      <c r="M261" s="185"/>
      <c r="N261" s="183"/>
      <c r="O261" s="183"/>
      <c r="P261" s="178"/>
      <c r="Q261" s="179"/>
      <c r="R261" s="184"/>
    </row>
    <row r="262" spans="1:18" s="7" customFormat="1" x14ac:dyDescent="0.2">
      <c r="A262" s="211"/>
      <c r="B262" s="190"/>
      <c r="C262" s="178"/>
      <c r="D262" s="191"/>
      <c r="E262" s="176"/>
      <c r="F262" s="181"/>
      <c r="G262" s="181"/>
      <c r="H262" s="181"/>
      <c r="I262" s="181"/>
      <c r="J262" s="181"/>
      <c r="K262" s="185"/>
      <c r="L262" s="183"/>
      <c r="M262" s="185"/>
      <c r="N262" s="183"/>
      <c r="O262" s="183"/>
      <c r="P262" s="178"/>
      <c r="Q262" s="179"/>
      <c r="R262" s="184"/>
    </row>
    <row r="263" spans="1:18" s="7" customFormat="1" x14ac:dyDescent="0.2">
      <c r="A263" s="211"/>
      <c r="B263" s="190"/>
      <c r="C263" s="178"/>
      <c r="D263" s="191"/>
      <c r="E263" s="176"/>
      <c r="F263" s="181"/>
      <c r="G263" s="181"/>
      <c r="H263" s="181"/>
      <c r="I263" s="181"/>
      <c r="J263" s="181"/>
      <c r="K263" s="185"/>
      <c r="L263" s="183"/>
      <c r="M263" s="185"/>
      <c r="N263" s="183"/>
      <c r="O263" s="183"/>
      <c r="P263" s="178"/>
      <c r="Q263" s="179"/>
      <c r="R263" s="184"/>
    </row>
    <row r="264" spans="1:18" s="7" customFormat="1" x14ac:dyDescent="0.2">
      <c r="A264" s="211"/>
      <c r="B264" s="190"/>
      <c r="C264" s="178"/>
      <c r="D264" s="191"/>
      <c r="E264" s="177"/>
      <c r="F264" s="182"/>
      <c r="G264" s="182"/>
      <c r="H264" s="182"/>
      <c r="I264" s="182"/>
      <c r="J264" s="182"/>
      <c r="K264" s="185"/>
      <c r="L264" s="183"/>
      <c r="M264" s="185"/>
      <c r="N264" s="183"/>
      <c r="O264" s="183"/>
      <c r="P264" s="178"/>
      <c r="Q264" s="179"/>
      <c r="R264" s="184"/>
    </row>
    <row r="265" spans="1:18" s="7" customFormat="1" x14ac:dyDescent="0.2">
      <c r="A265" s="211"/>
      <c r="B265" s="190" t="str">
        <f>'Admón. Riesgos'!D56</f>
        <v xml:space="preserve">Negación de la obtención y/o renovación de registro calificado y Acreditación </v>
      </c>
      <c r="C265" s="178" t="str">
        <f>'Admón. Riesgos'!O56</f>
        <v>ZONA DE RIESGO INACEPTABLE</v>
      </c>
      <c r="D265" s="191" t="s">
        <v>87</v>
      </c>
      <c r="E265" s="175" t="s">
        <v>635</v>
      </c>
      <c r="F265" s="180" t="s">
        <v>17</v>
      </c>
      <c r="G265" s="180" t="s">
        <v>87</v>
      </c>
      <c r="H265" s="180" t="s">
        <v>87</v>
      </c>
      <c r="I265" s="180" t="s">
        <v>87</v>
      </c>
      <c r="J265" s="180" t="s">
        <v>95</v>
      </c>
      <c r="K265" s="185">
        <v>2</v>
      </c>
      <c r="L265" s="183" t="str">
        <f>IF(K265=1,"BAJA",IF(K265=2,"MEDIA",IF(K265=3,"ALTA","")))</f>
        <v>MEDIA</v>
      </c>
      <c r="M265" s="185">
        <v>20</v>
      </c>
      <c r="N265" s="183" t="str">
        <f>IF(M265=5,"LEVE",IF(M265=10,"MODERADO",IF(M265=20,"FUERTE","")))</f>
        <v>FUERTE</v>
      </c>
      <c r="O265" s="183">
        <f>K265*M265</f>
        <v>40</v>
      </c>
      <c r="P265" s="178" t="str">
        <f>VLOOKUP(O265,$M$548:$N$555,2,0)</f>
        <v>ZONA DE RIESGO INACEPTABLE</v>
      </c>
      <c r="Q265" s="179" t="str">
        <f>IF(P265=C265,"Se mantiene en la zona de riesgo",IF(AND(P265="*",C265="·"),"·","Cambia la evaluación antes de controles"))</f>
        <v>Se mantiene en la zona de riesgo</v>
      </c>
      <c r="R265" s="184" t="s">
        <v>9</v>
      </c>
    </row>
    <row r="266" spans="1:18" s="7" customFormat="1" x14ac:dyDescent="0.2">
      <c r="A266" s="211"/>
      <c r="B266" s="190"/>
      <c r="C266" s="178"/>
      <c r="D266" s="191"/>
      <c r="E266" s="176"/>
      <c r="F266" s="181"/>
      <c r="G266" s="181"/>
      <c r="H266" s="181"/>
      <c r="I266" s="181"/>
      <c r="J266" s="181"/>
      <c r="K266" s="185"/>
      <c r="L266" s="183"/>
      <c r="M266" s="185"/>
      <c r="N266" s="183"/>
      <c r="O266" s="183"/>
      <c r="P266" s="178"/>
      <c r="Q266" s="179"/>
      <c r="R266" s="184"/>
    </row>
    <row r="267" spans="1:18" s="7" customFormat="1" ht="13.5" customHeight="1" x14ac:dyDescent="0.2">
      <c r="A267" s="211"/>
      <c r="B267" s="190"/>
      <c r="C267" s="178"/>
      <c r="D267" s="191"/>
      <c r="E267" s="176"/>
      <c r="F267" s="181"/>
      <c r="G267" s="181"/>
      <c r="H267" s="181"/>
      <c r="I267" s="181"/>
      <c r="J267" s="181"/>
      <c r="K267" s="185"/>
      <c r="L267" s="183"/>
      <c r="M267" s="185"/>
      <c r="N267" s="183"/>
      <c r="O267" s="183"/>
      <c r="P267" s="178"/>
      <c r="Q267" s="179"/>
      <c r="R267" s="184"/>
    </row>
    <row r="268" spans="1:18" s="7" customFormat="1" x14ac:dyDescent="0.2">
      <c r="A268" s="211"/>
      <c r="B268" s="190"/>
      <c r="C268" s="178"/>
      <c r="D268" s="191"/>
      <c r="E268" s="176"/>
      <c r="F268" s="181"/>
      <c r="G268" s="181"/>
      <c r="H268" s="181"/>
      <c r="I268" s="181"/>
      <c r="J268" s="181"/>
      <c r="K268" s="185"/>
      <c r="L268" s="183"/>
      <c r="M268" s="185"/>
      <c r="N268" s="183"/>
      <c r="O268" s="183"/>
      <c r="P268" s="178"/>
      <c r="Q268" s="179"/>
      <c r="R268" s="184"/>
    </row>
    <row r="269" spans="1:18" s="7" customFormat="1" x14ac:dyDescent="0.2">
      <c r="A269" s="211"/>
      <c r="B269" s="190"/>
      <c r="C269" s="178"/>
      <c r="D269" s="191"/>
      <c r="E269" s="177"/>
      <c r="F269" s="182"/>
      <c r="G269" s="182"/>
      <c r="H269" s="182"/>
      <c r="I269" s="182"/>
      <c r="J269" s="182"/>
      <c r="K269" s="185"/>
      <c r="L269" s="183"/>
      <c r="M269" s="185"/>
      <c r="N269" s="183"/>
      <c r="O269" s="183"/>
      <c r="P269" s="178"/>
      <c r="Q269" s="179"/>
      <c r="R269" s="184"/>
    </row>
    <row r="270" spans="1:18" s="7" customFormat="1" x14ac:dyDescent="0.2">
      <c r="A270" s="211"/>
      <c r="B270" s="190" t="str">
        <f>'Admón. Riesgos'!D57</f>
        <v>Incumplimiento del plan de trabajo del proceso de autoevaluación / acreditación.</v>
      </c>
      <c r="C270" s="178" t="str">
        <f>'Admón. Riesgos'!O57</f>
        <v>ZONA DE RIESGO MODERADO</v>
      </c>
      <c r="D270" s="191" t="s">
        <v>87</v>
      </c>
      <c r="E270" s="175" t="s">
        <v>636</v>
      </c>
      <c r="F270" s="180" t="s">
        <v>17</v>
      </c>
      <c r="G270" s="180" t="s">
        <v>87</v>
      </c>
      <c r="H270" s="180" t="s">
        <v>87</v>
      </c>
      <c r="I270" s="180" t="s">
        <v>87</v>
      </c>
      <c r="J270" s="180" t="s">
        <v>94</v>
      </c>
      <c r="K270" s="180">
        <v>1</v>
      </c>
      <c r="L270" s="183" t="str">
        <f>IF(K270=1,"BAJA",IF(K270=2,"MEDIA",IF(K270=3,"ALTA","")))</f>
        <v>BAJA</v>
      </c>
      <c r="M270" s="180">
        <v>10</v>
      </c>
      <c r="N270" s="183" t="str">
        <f>IF(M270=5,"LEVE",IF(M270=10,"MODERADO",IF(M270=20,"FUERTE","")))</f>
        <v>MODERADO</v>
      </c>
      <c r="O270" s="183">
        <f>K270*M270</f>
        <v>10</v>
      </c>
      <c r="P270" s="178" t="str">
        <f>VLOOKUP(O270,$M$548:$N$555,2,0)</f>
        <v>ZONA DE RIESGO MODERADO</v>
      </c>
      <c r="Q270" s="179" t="str">
        <f>IF(P270=C270,"Se mantiene en la zona de riesgo",IF(AND(P270="*",C270="·"),"·","Cambia la evaluación antes de controles"))</f>
        <v>Se mantiene en la zona de riesgo</v>
      </c>
      <c r="R270" s="184" t="s">
        <v>74</v>
      </c>
    </row>
    <row r="271" spans="1:18" s="7" customFormat="1" x14ac:dyDescent="0.2">
      <c r="A271" s="211"/>
      <c r="B271" s="190"/>
      <c r="C271" s="178"/>
      <c r="D271" s="191"/>
      <c r="E271" s="176"/>
      <c r="F271" s="181"/>
      <c r="G271" s="181"/>
      <c r="H271" s="181"/>
      <c r="I271" s="181"/>
      <c r="J271" s="181"/>
      <c r="K271" s="181"/>
      <c r="L271" s="183"/>
      <c r="M271" s="181"/>
      <c r="N271" s="183"/>
      <c r="O271" s="183"/>
      <c r="P271" s="178"/>
      <c r="Q271" s="179"/>
      <c r="R271" s="184"/>
    </row>
    <row r="272" spans="1:18" s="7" customFormat="1" ht="13.5" customHeight="1" x14ac:dyDescent="0.2">
      <c r="A272" s="211"/>
      <c r="B272" s="190"/>
      <c r="C272" s="178"/>
      <c r="D272" s="191"/>
      <c r="E272" s="176"/>
      <c r="F272" s="181"/>
      <c r="G272" s="181"/>
      <c r="H272" s="181"/>
      <c r="I272" s="181"/>
      <c r="J272" s="181"/>
      <c r="K272" s="181"/>
      <c r="L272" s="183"/>
      <c r="M272" s="181"/>
      <c r="N272" s="183"/>
      <c r="O272" s="183"/>
      <c r="P272" s="178"/>
      <c r="Q272" s="179"/>
      <c r="R272" s="184"/>
    </row>
    <row r="273" spans="1:18" s="7" customFormat="1" x14ac:dyDescent="0.2">
      <c r="A273" s="211"/>
      <c r="B273" s="190"/>
      <c r="C273" s="178"/>
      <c r="D273" s="191"/>
      <c r="E273" s="176"/>
      <c r="F273" s="181"/>
      <c r="G273" s="181"/>
      <c r="H273" s="181"/>
      <c r="I273" s="181"/>
      <c r="J273" s="181"/>
      <c r="K273" s="181"/>
      <c r="L273" s="183"/>
      <c r="M273" s="181"/>
      <c r="N273" s="183"/>
      <c r="O273" s="183"/>
      <c r="P273" s="178"/>
      <c r="Q273" s="179"/>
      <c r="R273" s="184"/>
    </row>
    <row r="274" spans="1:18" s="7" customFormat="1" x14ac:dyDescent="0.2">
      <c r="A274" s="211"/>
      <c r="B274" s="190"/>
      <c r="C274" s="178"/>
      <c r="D274" s="191"/>
      <c r="E274" s="177"/>
      <c r="F274" s="182"/>
      <c r="G274" s="182"/>
      <c r="H274" s="182"/>
      <c r="I274" s="182"/>
      <c r="J274" s="182"/>
      <c r="K274" s="182"/>
      <c r="L274" s="183"/>
      <c r="M274" s="182"/>
      <c r="N274" s="183"/>
      <c r="O274" s="183"/>
      <c r="P274" s="178"/>
      <c r="Q274" s="179"/>
      <c r="R274" s="184"/>
    </row>
    <row r="275" spans="1:18" s="7" customFormat="1" x14ac:dyDescent="0.2">
      <c r="A275" s="211"/>
      <c r="B275" s="190" t="str">
        <f>'Admón. Riesgos'!D58</f>
        <v>Vencimiento del registro calificado.</v>
      </c>
      <c r="C275" s="178" t="str">
        <f>'Admón. Riesgos'!O58</f>
        <v>ZONA DE RIESGO IMPORTANTE</v>
      </c>
      <c r="D275" s="191" t="s">
        <v>87</v>
      </c>
      <c r="E275" s="175" t="s">
        <v>637</v>
      </c>
      <c r="F275" s="180" t="s">
        <v>17</v>
      </c>
      <c r="G275" s="180" t="s">
        <v>87</v>
      </c>
      <c r="H275" s="180" t="s">
        <v>87</v>
      </c>
      <c r="I275" s="180" t="s">
        <v>87</v>
      </c>
      <c r="J275" s="180" t="s">
        <v>95</v>
      </c>
      <c r="K275" s="180">
        <v>1</v>
      </c>
      <c r="L275" s="183" t="str">
        <f>IF(K275=1,"BAJA",IF(K275=2,"MEDIA",IF(K275=3,"ALTA","")))</f>
        <v>BAJA</v>
      </c>
      <c r="M275" s="180">
        <v>20</v>
      </c>
      <c r="N275" s="183" t="str">
        <f>IF(M275=5,"LEVE",IF(M275=10,"MODERADO",IF(M275=20,"FUERTE","")))</f>
        <v>FUERTE</v>
      </c>
      <c r="O275" s="183">
        <f>K275*M275</f>
        <v>20</v>
      </c>
      <c r="P275" s="178" t="str">
        <f>VLOOKUP(O275,$M$548:$N$555,2,0)</f>
        <v>ZONA DE RIESGO IMPORTANTE</v>
      </c>
      <c r="Q275" s="179" t="str">
        <f>IF(P275=C275,"Se mantiene en la zona de riesgo",IF(AND(P275="*",C275="·"),"·","Cambia la evaluación antes de controles"))</f>
        <v>Se mantiene en la zona de riesgo</v>
      </c>
      <c r="R275" s="184" t="s">
        <v>76</v>
      </c>
    </row>
    <row r="276" spans="1:18" s="7" customFormat="1" x14ac:dyDescent="0.2">
      <c r="A276" s="211"/>
      <c r="B276" s="190"/>
      <c r="C276" s="178"/>
      <c r="D276" s="191"/>
      <c r="E276" s="176"/>
      <c r="F276" s="181"/>
      <c r="G276" s="181"/>
      <c r="H276" s="181"/>
      <c r="I276" s="181"/>
      <c r="J276" s="181"/>
      <c r="K276" s="181"/>
      <c r="L276" s="183"/>
      <c r="M276" s="181"/>
      <c r="N276" s="183"/>
      <c r="O276" s="183"/>
      <c r="P276" s="178"/>
      <c r="Q276" s="179"/>
      <c r="R276" s="184"/>
    </row>
    <row r="277" spans="1:18" s="7" customFormat="1" ht="13.5" customHeight="1" x14ac:dyDescent="0.2">
      <c r="A277" s="211"/>
      <c r="B277" s="190"/>
      <c r="C277" s="178"/>
      <c r="D277" s="191"/>
      <c r="E277" s="176"/>
      <c r="F277" s="181"/>
      <c r="G277" s="181"/>
      <c r="H277" s="181"/>
      <c r="I277" s="181"/>
      <c r="J277" s="181"/>
      <c r="K277" s="181"/>
      <c r="L277" s="183"/>
      <c r="M277" s="181"/>
      <c r="N277" s="183"/>
      <c r="O277" s="183"/>
      <c r="P277" s="178"/>
      <c r="Q277" s="179"/>
      <c r="R277" s="184"/>
    </row>
    <row r="278" spans="1:18" s="7" customFormat="1" x14ac:dyDescent="0.2">
      <c r="A278" s="211"/>
      <c r="B278" s="190"/>
      <c r="C278" s="178"/>
      <c r="D278" s="191"/>
      <c r="E278" s="176"/>
      <c r="F278" s="181"/>
      <c r="G278" s="181"/>
      <c r="H278" s="181"/>
      <c r="I278" s="181"/>
      <c r="J278" s="181"/>
      <c r="K278" s="181"/>
      <c r="L278" s="183"/>
      <c r="M278" s="181"/>
      <c r="N278" s="183"/>
      <c r="O278" s="183"/>
      <c r="P278" s="178"/>
      <c r="Q278" s="179"/>
      <c r="R278" s="184"/>
    </row>
    <row r="279" spans="1:18" s="7" customFormat="1" x14ac:dyDescent="0.2">
      <c r="A279" s="211"/>
      <c r="B279" s="190"/>
      <c r="C279" s="178"/>
      <c r="D279" s="191"/>
      <c r="E279" s="177"/>
      <c r="F279" s="182"/>
      <c r="G279" s="182"/>
      <c r="H279" s="182"/>
      <c r="I279" s="182"/>
      <c r="J279" s="182"/>
      <c r="K279" s="182"/>
      <c r="L279" s="183"/>
      <c r="M279" s="182"/>
      <c r="N279" s="183"/>
      <c r="O279" s="183"/>
      <c r="P279" s="178"/>
      <c r="Q279" s="179"/>
      <c r="R279" s="184"/>
    </row>
    <row r="280" spans="1:18" s="7" customFormat="1" x14ac:dyDescent="0.2">
      <c r="A280" s="211"/>
      <c r="B280" s="190" t="str">
        <f>'Admón. Riesgos'!D59</f>
        <v>Deficiencia en los canales de  comunicación y información entre los procesos.</v>
      </c>
      <c r="C280" s="178" t="str">
        <f>'Admón. Riesgos'!O59</f>
        <v>ZONA DE RIESGO INACEPTABLE</v>
      </c>
      <c r="D280" s="191" t="s">
        <v>87</v>
      </c>
      <c r="E280" s="175" t="s">
        <v>638</v>
      </c>
      <c r="F280" s="180" t="s">
        <v>19</v>
      </c>
      <c r="G280" s="180" t="s">
        <v>87</v>
      </c>
      <c r="H280" s="180" t="s">
        <v>87</v>
      </c>
      <c r="I280" s="180" t="s">
        <v>87</v>
      </c>
      <c r="J280" s="180" t="s">
        <v>94</v>
      </c>
      <c r="K280" s="180">
        <v>3</v>
      </c>
      <c r="L280" s="183" t="str">
        <f>IF(K280=1,"BAJA",IF(K280=2,"MEDIA",IF(K280=3,"ALTA","")))</f>
        <v>ALTA</v>
      </c>
      <c r="M280" s="180">
        <v>10</v>
      </c>
      <c r="N280" s="183" t="str">
        <f>IF(M280=5,"LEVE",IF(M280=10,"MODERADO",IF(M280=20,"FUERTE","")))</f>
        <v>MODERADO</v>
      </c>
      <c r="O280" s="183">
        <f>K280*M280</f>
        <v>30</v>
      </c>
      <c r="P280" s="178" t="str">
        <f>VLOOKUP(O280,$M$548:$N$555,2,0)</f>
        <v>ZONA DE RIESGO INACEPTABLE</v>
      </c>
      <c r="Q280" s="179" t="str">
        <f>IF(P280=C280,"Se mantiene en la zona de riesgo",IF(AND(P280="*",C280="·"),"·","Cambia la evaluación antes de controles"))</f>
        <v>Se mantiene en la zona de riesgo</v>
      </c>
      <c r="R280" s="184" t="s">
        <v>75</v>
      </c>
    </row>
    <row r="281" spans="1:18" s="7" customFormat="1" x14ac:dyDescent="0.2">
      <c r="A281" s="211"/>
      <c r="B281" s="190"/>
      <c r="C281" s="178"/>
      <c r="D281" s="191"/>
      <c r="E281" s="176"/>
      <c r="F281" s="181"/>
      <c r="G281" s="181"/>
      <c r="H281" s="181"/>
      <c r="I281" s="181"/>
      <c r="J281" s="181"/>
      <c r="K281" s="181"/>
      <c r="L281" s="183"/>
      <c r="M281" s="181"/>
      <c r="N281" s="183"/>
      <c r="O281" s="183"/>
      <c r="P281" s="178"/>
      <c r="Q281" s="179"/>
      <c r="R281" s="184"/>
    </row>
    <row r="282" spans="1:18" s="7" customFormat="1" x14ac:dyDescent="0.2">
      <c r="A282" s="211"/>
      <c r="B282" s="190"/>
      <c r="C282" s="178"/>
      <c r="D282" s="191"/>
      <c r="E282" s="176"/>
      <c r="F282" s="181"/>
      <c r="G282" s="181"/>
      <c r="H282" s="181"/>
      <c r="I282" s="181"/>
      <c r="J282" s="181"/>
      <c r="K282" s="181"/>
      <c r="L282" s="183"/>
      <c r="M282" s="181"/>
      <c r="N282" s="183"/>
      <c r="O282" s="183"/>
      <c r="P282" s="178"/>
      <c r="Q282" s="179"/>
      <c r="R282" s="184"/>
    </row>
    <row r="283" spans="1:18" s="7" customFormat="1" x14ac:dyDescent="0.2">
      <c r="A283" s="211"/>
      <c r="B283" s="190"/>
      <c r="C283" s="178"/>
      <c r="D283" s="191"/>
      <c r="E283" s="176"/>
      <c r="F283" s="181"/>
      <c r="G283" s="181"/>
      <c r="H283" s="181"/>
      <c r="I283" s="181"/>
      <c r="J283" s="181"/>
      <c r="K283" s="181"/>
      <c r="L283" s="183"/>
      <c r="M283" s="181"/>
      <c r="N283" s="183"/>
      <c r="O283" s="183"/>
      <c r="P283" s="178"/>
      <c r="Q283" s="179"/>
      <c r="R283" s="184"/>
    </row>
    <row r="284" spans="1:18" s="7" customFormat="1" x14ac:dyDescent="0.2">
      <c r="A284" s="211"/>
      <c r="B284" s="190"/>
      <c r="C284" s="178"/>
      <c r="D284" s="191"/>
      <c r="E284" s="177"/>
      <c r="F284" s="182"/>
      <c r="G284" s="182"/>
      <c r="H284" s="182"/>
      <c r="I284" s="182"/>
      <c r="J284" s="182"/>
      <c r="K284" s="182"/>
      <c r="L284" s="183"/>
      <c r="M284" s="182"/>
      <c r="N284" s="183"/>
      <c r="O284" s="183"/>
      <c r="P284" s="178"/>
      <c r="Q284" s="179"/>
      <c r="R284" s="184"/>
    </row>
    <row r="285" spans="1:18" s="7" customFormat="1" x14ac:dyDescent="0.2">
      <c r="A285" s="211"/>
      <c r="B285" s="190" t="str">
        <f>'Admón. Riesgos'!D60</f>
        <v xml:space="preserve">Insuficiente suministro de materiales y elementos de oficina para el desarrollo de las actividades academicas y administrativas, por incumplimento en la entrega de estos por parte del responsable del proceso de Compras y Mantenimiento. </v>
      </c>
      <c r="C285" s="178" t="str">
        <f>'Admón. Riesgos'!O60</f>
        <v>ZONA DE RIESGO ACEPTABLE</v>
      </c>
      <c r="D285" s="191" t="s">
        <v>87</v>
      </c>
      <c r="E285" s="175" t="s">
        <v>362</v>
      </c>
      <c r="F285" s="180" t="s">
        <v>19</v>
      </c>
      <c r="G285" s="180" t="s">
        <v>87</v>
      </c>
      <c r="H285" s="180" t="s">
        <v>88</v>
      </c>
      <c r="I285" s="180" t="s">
        <v>88</v>
      </c>
      <c r="J285" s="180" t="s">
        <v>91</v>
      </c>
      <c r="K285" s="180">
        <v>1</v>
      </c>
      <c r="L285" s="183" t="str">
        <f>IF(K285=1,"BAJA",IF(K285=2,"MEDIA",IF(K285=3,"ALTA","")))</f>
        <v>BAJA</v>
      </c>
      <c r="M285" s="180">
        <v>5</v>
      </c>
      <c r="N285" s="183" t="str">
        <f>IF(M285=5,"LEVE",IF(M285=10,"MODERADO",IF(M285=20,"FUERTE","")))</f>
        <v>LEVE</v>
      </c>
      <c r="O285" s="183">
        <f>K285*M285</f>
        <v>5</v>
      </c>
      <c r="P285" s="178" t="str">
        <f>VLOOKUP(O285,$M$548:$N$555,2,0)</f>
        <v>ZONA DE RIESGO ACEPTABLE</v>
      </c>
      <c r="Q285" s="179" t="str">
        <f>IF(P285=C285,"Se mantiene en la zona de riesgo",IF(AND(P285="*",C285="·"),"·","Cambia la evaluación antes de controles"))</f>
        <v>Se mantiene en la zona de riesgo</v>
      </c>
      <c r="R285" s="184" t="s">
        <v>76</v>
      </c>
    </row>
    <row r="286" spans="1:18" s="7" customFormat="1" x14ac:dyDescent="0.2">
      <c r="A286" s="211"/>
      <c r="B286" s="190"/>
      <c r="C286" s="178"/>
      <c r="D286" s="191"/>
      <c r="E286" s="176"/>
      <c r="F286" s="181"/>
      <c r="G286" s="181"/>
      <c r="H286" s="181"/>
      <c r="I286" s="181"/>
      <c r="J286" s="181"/>
      <c r="K286" s="181"/>
      <c r="L286" s="183"/>
      <c r="M286" s="181"/>
      <c r="N286" s="183"/>
      <c r="O286" s="183"/>
      <c r="P286" s="178"/>
      <c r="Q286" s="179"/>
      <c r="R286" s="184"/>
    </row>
    <row r="287" spans="1:18" s="7" customFormat="1" x14ac:dyDescent="0.2">
      <c r="A287" s="211"/>
      <c r="B287" s="190"/>
      <c r="C287" s="178"/>
      <c r="D287" s="191"/>
      <c r="E287" s="176"/>
      <c r="F287" s="181"/>
      <c r="G287" s="181"/>
      <c r="H287" s="181"/>
      <c r="I287" s="181"/>
      <c r="J287" s="181"/>
      <c r="K287" s="181"/>
      <c r="L287" s="183"/>
      <c r="M287" s="181"/>
      <c r="N287" s="183"/>
      <c r="O287" s="183"/>
      <c r="P287" s="178"/>
      <c r="Q287" s="179"/>
      <c r="R287" s="184"/>
    </row>
    <row r="288" spans="1:18" s="7" customFormat="1" x14ac:dyDescent="0.2">
      <c r="A288" s="211"/>
      <c r="B288" s="190"/>
      <c r="C288" s="178"/>
      <c r="D288" s="191"/>
      <c r="E288" s="176"/>
      <c r="F288" s="181"/>
      <c r="G288" s="181"/>
      <c r="H288" s="181"/>
      <c r="I288" s="181"/>
      <c r="J288" s="181"/>
      <c r="K288" s="181"/>
      <c r="L288" s="183"/>
      <c r="M288" s="181"/>
      <c r="N288" s="183"/>
      <c r="O288" s="183"/>
      <c r="P288" s="178"/>
      <c r="Q288" s="179"/>
      <c r="R288" s="184"/>
    </row>
    <row r="289" spans="1:18" s="7" customFormat="1" x14ac:dyDescent="0.2">
      <c r="A289" s="211"/>
      <c r="B289" s="190"/>
      <c r="C289" s="178"/>
      <c r="D289" s="191"/>
      <c r="E289" s="177"/>
      <c r="F289" s="182"/>
      <c r="G289" s="182"/>
      <c r="H289" s="182"/>
      <c r="I289" s="182"/>
      <c r="J289" s="182"/>
      <c r="K289" s="182"/>
      <c r="L289" s="183"/>
      <c r="M289" s="182"/>
      <c r="N289" s="183"/>
      <c r="O289" s="183"/>
      <c r="P289" s="178"/>
      <c r="Q289" s="179"/>
      <c r="R289" s="184"/>
    </row>
    <row r="290" spans="1:18" s="7" customFormat="1" x14ac:dyDescent="0.2">
      <c r="A290" s="211"/>
      <c r="B290" s="190" t="str">
        <f>'Admón. Riesgos'!D61</f>
        <v>Falta de oferta de programas academicos por demora del MEN en la asignación de pares academicos y en la emisión de conceptos y resoluciones de Registro Calificado.</v>
      </c>
      <c r="C290" s="178" t="str">
        <f>'Admón. Riesgos'!O61</f>
        <v>ZONA DE RIESGO INACEPTABLE</v>
      </c>
      <c r="D290" s="191" t="s">
        <v>87</v>
      </c>
      <c r="E290" s="175" t="s">
        <v>363</v>
      </c>
      <c r="F290" s="180" t="s">
        <v>17</v>
      </c>
      <c r="G290" s="180" t="s">
        <v>87</v>
      </c>
      <c r="H290" s="180" t="s">
        <v>87</v>
      </c>
      <c r="I290" s="180" t="s">
        <v>88</v>
      </c>
      <c r="J290" s="180" t="s">
        <v>101</v>
      </c>
      <c r="K290" s="180">
        <v>3</v>
      </c>
      <c r="L290" s="183" t="str">
        <f>IF(K290=1,"BAJA",IF(K290=2,"MEDIA",IF(K290=3,"ALTA","")))</f>
        <v>ALTA</v>
      </c>
      <c r="M290" s="180">
        <v>20</v>
      </c>
      <c r="N290" s="183" t="str">
        <f>IF(M290=5,"LEVE",IF(M290=10,"MODERADO",IF(M290=20,"FUERTE","")))</f>
        <v>FUERTE</v>
      </c>
      <c r="O290" s="183">
        <f>K290*M290</f>
        <v>60</v>
      </c>
      <c r="P290" s="178" t="str">
        <f>VLOOKUP(O290,$M$548:$N$555,2,0)</f>
        <v>ZONA DE RIESGO INACEPTABLE</v>
      </c>
      <c r="Q290" s="179" t="str">
        <f>IF(P290=C290,"Se mantiene en la zona de riesgo",IF(AND(P290="*",C290="·"),"·","Cambia la evaluación antes de controles"))</f>
        <v>Se mantiene en la zona de riesgo</v>
      </c>
      <c r="R290" s="184" t="s">
        <v>76</v>
      </c>
    </row>
    <row r="291" spans="1:18" s="7" customFormat="1" x14ac:dyDescent="0.2">
      <c r="A291" s="211"/>
      <c r="B291" s="190"/>
      <c r="C291" s="178"/>
      <c r="D291" s="191"/>
      <c r="E291" s="176"/>
      <c r="F291" s="181"/>
      <c r="G291" s="181"/>
      <c r="H291" s="181"/>
      <c r="I291" s="181"/>
      <c r="J291" s="181"/>
      <c r="K291" s="181"/>
      <c r="L291" s="183"/>
      <c r="M291" s="181"/>
      <c r="N291" s="183"/>
      <c r="O291" s="183"/>
      <c r="P291" s="178"/>
      <c r="Q291" s="179"/>
      <c r="R291" s="184"/>
    </row>
    <row r="292" spans="1:18" s="7" customFormat="1" x14ac:dyDescent="0.2">
      <c r="A292" s="211"/>
      <c r="B292" s="190"/>
      <c r="C292" s="178"/>
      <c r="D292" s="191"/>
      <c r="E292" s="176"/>
      <c r="F292" s="181"/>
      <c r="G292" s="181"/>
      <c r="H292" s="181"/>
      <c r="I292" s="181"/>
      <c r="J292" s="181"/>
      <c r="K292" s="181"/>
      <c r="L292" s="183"/>
      <c r="M292" s="181"/>
      <c r="N292" s="183"/>
      <c r="O292" s="183"/>
      <c r="P292" s="178"/>
      <c r="Q292" s="179"/>
      <c r="R292" s="184"/>
    </row>
    <row r="293" spans="1:18" s="7" customFormat="1" x14ac:dyDescent="0.2">
      <c r="A293" s="211"/>
      <c r="B293" s="190"/>
      <c r="C293" s="178"/>
      <c r="D293" s="191"/>
      <c r="E293" s="176"/>
      <c r="F293" s="181"/>
      <c r="G293" s="181"/>
      <c r="H293" s="181"/>
      <c r="I293" s="181"/>
      <c r="J293" s="181"/>
      <c r="K293" s="181"/>
      <c r="L293" s="183"/>
      <c r="M293" s="181"/>
      <c r="N293" s="183"/>
      <c r="O293" s="183"/>
      <c r="P293" s="178"/>
      <c r="Q293" s="179"/>
      <c r="R293" s="184"/>
    </row>
    <row r="294" spans="1:18" s="7" customFormat="1" x14ac:dyDescent="0.2">
      <c r="A294" s="211"/>
      <c r="B294" s="190"/>
      <c r="C294" s="178"/>
      <c r="D294" s="191"/>
      <c r="E294" s="177"/>
      <c r="F294" s="182"/>
      <c r="G294" s="182"/>
      <c r="H294" s="182"/>
      <c r="I294" s="182"/>
      <c r="J294" s="182"/>
      <c r="K294" s="182"/>
      <c r="L294" s="183"/>
      <c r="M294" s="182"/>
      <c r="N294" s="183"/>
      <c r="O294" s="183"/>
      <c r="P294" s="178"/>
      <c r="Q294" s="179"/>
      <c r="R294" s="184"/>
    </row>
    <row r="295" spans="1:18" s="7" customFormat="1" x14ac:dyDescent="0.2">
      <c r="A295" s="211"/>
      <c r="B295" s="190" t="str">
        <f>'Admón. Riesgos'!D62</f>
        <v>Deficiencia en la conectividad y baja utilización de los equipos de computo, por la intermitencia y debilidad del servicio de internet.</v>
      </c>
      <c r="C295" s="178" t="str">
        <f>'Admón. Riesgos'!O62</f>
        <v>ZONA DE RIESGO INACEPTABLE</v>
      </c>
      <c r="D295" s="191" t="s">
        <v>87</v>
      </c>
      <c r="E295" s="175" t="s">
        <v>365</v>
      </c>
      <c r="F295" s="180" t="s">
        <v>19</v>
      </c>
      <c r="G295" s="180" t="s">
        <v>88</v>
      </c>
      <c r="H295" s="180" t="s">
        <v>88</v>
      </c>
      <c r="I295" s="180" t="s">
        <v>88</v>
      </c>
      <c r="J295" s="180" t="s">
        <v>95</v>
      </c>
      <c r="K295" s="180">
        <v>3</v>
      </c>
      <c r="L295" s="183" t="str">
        <f>IF(K295=1,"BAJA",IF(K295=2,"MEDIA",IF(K295=3,"ALTA","")))</f>
        <v>ALTA</v>
      </c>
      <c r="M295" s="180">
        <v>10</v>
      </c>
      <c r="N295" s="183" t="str">
        <f>IF(M295=5,"LEVE",IF(M295=10,"MODERADO",IF(M295=20,"FUERTE","")))</f>
        <v>MODERADO</v>
      </c>
      <c r="O295" s="183">
        <f>K295*M295</f>
        <v>30</v>
      </c>
      <c r="P295" s="178" t="str">
        <f>VLOOKUP(O295,$M$548:$N$555,2,0)</f>
        <v>ZONA DE RIESGO INACEPTABLE</v>
      </c>
      <c r="Q295" s="179" t="str">
        <f>IF(P295=C295,"Se mantiene en la zona de riesgo",IF(AND(P295="*",C295="·"),"·","Cambia la evaluación antes de controles"))</f>
        <v>Se mantiene en la zona de riesgo</v>
      </c>
      <c r="R295" s="184" t="s">
        <v>9</v>
      </c>
    </row>
    <row r="296" spans="1:18" s="7" customFormat="1" x14ac:dyDescent="0.2">
      <c r="A296" s="211"/>
      <c r="B296" s="190"/>
      <c r="C296" s="178"/>
      <c r="D296" s="191"/>
      <c r="E296" s="176"/>
      <c r="F296" s="181"/>
      <c r="G296" s="181"/>
      <c r="H296" s="181"/>
      <c r="I296" s="181"/>
      <c r="J296" s="181"/>
      <c r="K296" s="181"/>
      <c r="L296" s="183"/>
      <c r="M296" s="181"/>
      <c r="N296" s="183"/>
      <c r="O296" s="183"/>
      <c r="P296" s="178"/>
      <c r="Q296" s="179"/>
      <c r="R296" s="184"/>
    </row>
    <row r="297" spans="1:18" s="7" customFormat="1" x14ac:dyDescent="0.2">
      <c r="A297" s="211"/>
      <c r="B297" s="190"/>
      <c r="C297" s="178"/>
      <c r="D297" s="191"/>
      <c r="E297" s="176"/>
      <c r="F297" s="181"/>
      <c r="G297" s="181"/>
      <c r="H297" s="181"/>
      <c r="I297" s="181"/>
      <c r="J297" s="181"/>
      <c r="K297" s="181"/>
      <c r="L297" s="183"/>
      <c r="M297" s="181"/>
      <c r="N297" s="183"/>
      <c r="O297" s="183"/>
      <c r="P297" s="178"/>
      <c r="Q297" s="179"/>
      <c r="R297" s="184"/>
    </row>
    <row r="298" spans="1:18" s="7" customFormat="1" x14ac:dyDescent="0.2">
      <c r="A298" s="211"/>
      <c r="B298" s="190"/>
      <c r="C298" s="178"/>
      <c r="D298" s="191"/>
      <c r="E298" s="176"/>
      <c r="F298" s="181"/>
      <c r="G298" s="181"/>
      <c r="H298" s="181"/>
      <c r="I298" s="181"/>
      <c r="J298" s="181"/>
      <c r="K298" s="181"/>
      <c r="L298" s="183"/>
      <c r="M298" s="181"/>
      <c r="N298" s="183"/>
      <c r="O298" s="183"/>
      <c r="P298" s="178"/>
      <c r="Q298" s="179"/>
      <c r="R298" s="184"/>
    </row>
    <row r="299" spans="1:18" s="7" customFormat="1" x14ac:dyDescent="0.2">
      <c r="A299" s="211"/>
      <c r="B299" s="190"/>
      <c r="C299" s="178"/>
      <c r="D299" s="191"/>
      <c r="E299" s="177"/>
      <c r="F299" s="182"/>
      <c r="G299" s="182"/>
      <c r="H299" s="182"/>
      <c r="I299" s="182"/>
      <c r="J299" s="182"/>
      <c r="K299" s="182"/>
      <c r="L299" s="183"/>
      <c r="M299" s="182"/>
      <c r="N299" s="183"/>
      <c r="O299" s="183"/>
      <c r="P299" s="178"/>
      <c r="Q299" s="179"/>
      <c r="R299" s="184"/>
    </row>
    <row r="300" spans="1:18" s="7" customFormat="1" x14ac:dyDescent="0.2">
      <c r="A300" s="211"/>
      <c r="B300" s="190" t="str">
        <f>'Admón. Riesgos'!D63</f>
        <v>Carencia de material bibliografico especifico, en los programas académicos</v>
      </c>
      <c r="C300" s="178" t="str">
        <f>'Admón. Riesgos'!O63</f>
        <v>ZONA DE RIESGO INACEPTABLE</v>
      </c>
      <c r="D300" s="192" t="s">
        <v>87</v>
      </c>
      <c r="E300" s="175" t="s">
        <v>364</v>
      </c>
      <c r="F300" s="180" t="s">
        <v>19</v>
      </c>
      <c r="G300" s="180" t="s">
        <v>87</v>
      </c>
      <c r="H300" s="180" t="s">
        <v>88</v>
      </c>
      <c r="I300" s="180" t="s">
        <v>88</v>
      </c>
      <c r="J300" s="180" t="s">
        <v>95</v>
      </c>
      <c r="K300" s="180">
        <v>3</v>
      </c>
      <c r="L300" s="187" t="str">
        <f>IF(K300=1,"BAJA",IF(K300=2,"MEDIA",IF(K300=3,"ALTA","")))</f>
        <v>ALTA</v>
      </c>
      <c r="M300" s="180">
        <v>20</v>
      </c>
      <c r="N300" s="183" t="str">
        <f>IF(M300=5,"LEVE",IF(M300=10,"MODERADO",IF(M300=20,"FUERTE","")))</f>
        <v>FUERTE</v>
      </c>
      <c r="O300" s="183">
        <f>K300*M300</f>
        <v>60</v>
      </c>
      <c r="P300" s="178" t="str">
        <f>VLOOKUP(O300,$M$548:$N$555,2,0)</f>
        <v>ZONA DE RIESGO INACEPTABLE</v>
      </c>
      <c r="Q300" s="179" t="str">
        <f>IF(P300=C300,"Se mantiene en la zona de riesgo",IF(AND(P300="*",C300="·"),"·","Cambia la evaluación antes de controles"))</f>
        <v>Se mantiene en la zona de riesgo</v>
      </c>
      <c r="R300" s="184" t="s">
        <v>76</v>
      </c>
    </row>
    <row r="301" spans="1:18" s="7" customFormat="1" x14ac:dyDescent="0.2">
      <c r="A301" s="211"/>
      <c r="B301" s="190"/>
      <c r="C301" s="178"/>
      <c r="D301" s="193"/>
      <c r="E301" s="176"/>
      <c r="F301" s="181"/>
      <c r="G301" s="181"/>
      <c r="H301" s="181"/>
      <c r="I301" s="181"/>
      <c r="J301" s="181"/>
      <c r="K301" s="181"/>
      <c r="L301" s="188"/>
      <c r="M301" s="181"/>
      <c r="N301" s="183"/>
      <c r="O301" s="183"/>
      <c r="P301" s="178"/>
      <c r="Q301" s="179"/>
      <c r="R301" s="184"/>
    </row>
    <row r="302" spans="1:18" s="7" customFormat="1" x14ac:dyDescent="0.2">
      <c r="A302" s="211"/>
      <c r="B302" s="190"/>
      <c r="C302" s="178"/>
      <c r="D302" s="193"/>
      <c r="E302" s="176"/>
      <c r="F302" s="181"/>
      <c r="G302" s="181"/>
      <c r="H302" s="181"/>
      <c r="I302" s="181"/>
      <c r="J302" s="181"/>
      <c r="K302" s="181"/>
      <c r="L302" s="188"/>
      <c r="M302" s="181"/>
      <c r="N302" s="183"/>
      <c r="O302" s="183"/>
      <c r="P302" s="178"/>
      <c r="Q302" s="179"/>
      <c r="R302" s="184"/>
    </row>
    <row r="303" spans="1:18" s="7" customFormat="1" x14ac:dyDescent="0.2">
      <c r="A303" s="211"/>
      <c r="B303" s="190"/>
      <c r="C303" s="178"/>
      <c r="D303" s="193"/>
      <c r="E303" s="176"/>
      <c r="F303" s="181"/>
      <c r="G303" s="181"/>
      <c r="H303" s="181"/>
      <c r="I303" s="181"/>
      <c r="J303" s="181"/>
      <c r="K303" s="181"/>
      <c r="L303" s="188"/>
      <c r="M303" s="181"/>
      <c r="N303" s="183"/>
      <c r="O303" s="183"/>
      <c r="P303" s="178"/>
      <c r="Q303" s="179"/>
      <c r="R303" s="184"/>
    </row>
    <row r="304" spans="1:18" s="7" customFormat="1" x14ac:dyDescent="0.2">
      <c r="A304" s="211"/>
      <c r="B304" s="190"/>
      <c r="C304" s="178"/>
      <c r="D304" s="194"/>
      <c r="E304" s="177"/>
      <c r="F304" s="182"/>
      <c r="G304" s="182"/>
      <c r="H304" s="182"/>
      <c r="I304" s="182"/>
      <c r="J304" s="182"/>
      <c r="K304" s="182"/>
      <c r="L304" s="189"/>
      <c r="M304" s="182"/>
      <c r="N304" s="183"/>
      <c r="O304" s="183"/>
      <c r="P304" s="178"/>
      <c r="Q304" s="179"/>
      <c r="R304" s="184"/>
    </row>
    <row r="305" spans="1:18" s="7" customFormat="1" x14ac:dyDescent="0.2">
      <c r="A305" s="211"/>
      <c r="B305" s="190" t="str">
        <f>'Admón. Riesgos'!D64</f>
        <v xml:space="preserve">Carencia de una Hemeroteca y de suscripción a revistas especializadas pertinentes a los diferentes programas ofertados.   </v>
      </c>
      <c r="C305" s="178" t="str">
        <f>'Admón. Riesgos'!O64</f>
        <v>ZONA DE RIESGO INACEPTABLE</v>
      </c>
      <c r="D305" s="192" t="s">
        <v>87</v>
      </c>
      <c r="E305" s="175" t="s">
        <v>366</v>
      </c>
      <c r="F305" s="180" t="s">
        <v>19</v>
      </c>
      <c r="G305" s="180" t="s">
        <v>88</v>
      </c>
      <c r="H305" s="180" t="s">
        <v>88</v>
      </c>
      <c r="I305" s="180" t="s">
        <v>88</v>
      </c>
      <c r="J305" s="180" t="s">
        <v>94</v>
      </c>
      <c r="K305" s="180">
        <v>3</v>
      </c>
      <c r="L305" s="187" t="str">
        <f>IF(K305=1,"BAJA",IF(K305=2,"MEDIA",IF(K305=3,"ALTA","")))</f>
        <v>ALTA</v>
      </c>
      <c r="M305" s="180">
        <v>10</v>
      </c>
      <c r="N305" s="183" t="str">
        <f>IF(M305=5,"LEVE",IF(M305=10,"MODERADO",IF(M305=20,"FUERTE","")))</f>
        <v>MODERADO</v>
      </c>
      <c r="O305" s="183">
        <f>K305*M305</f>
        <v>30</v>
      </c>
      <c r="P305" s="178" t="str">
        <f>VLOOKUP(O305,$M$548:$N$555,2,0)</f>
        <v>ZONA DE RIESGO INACEPTABLE</v>
      </c>
      <c r="Q305" s="179" t="str">
        <f>IF(P305=C305,"Se mantiene en la zona de riesgo",IF(AND(P305="*",C305="·"),"·","Cambia la evaluación antes de controles"))</f>
        <v>Se mantiene en la zona de riesgo</v>
      </c>
      <c r="R305" s="184" t="s">
        <v>9</v>
      </c>
    </row>
    <row r="306" spans="1:18" s="7" customFormat="1" x14ac:dyDescent="0.2">
      <c r="A306" s="211"/>
      <c r="B306" s="190"/>
      <c r="C306" s="178"/>
      <c r="D306" s="193"/>
      <c r="E306" s="176"/>
      <c r="F306" s="181"/>
      <c r="G306" s="181"/>
      <c r="H306" s="181"/>
      <c r="I306" s="181"/>
      <c r="J306" s="181"/>
      <c r="K306" s="181"/>
      <c r="L306" s="188"/>
      <c r="M306" s="181"/>
      <c r="N306" s="183"/>
      <c r="O306" s="183"/>
      <c r="P306" s="178"/>
      <c r="Q306" s="179"/>
      <c r="R306" s="184"/>
    </row>
    <row r="307" spans="1:18" s="7" customFormat="1" x14ac:dyDescent="0.2">
      <c r="A307" s="211"/>
      <c r="B307" s="190"/>
      <c r="C307" s="178"/>
      <c r="D307" s="193"/>
      <c r="E307" s="176"/>
      <c r="F307" s="181"/>
      <c r="G307" s="181"/>
      <c r="H307" s="181"/>
      <c r="I307" s="181"/>
      <c r="J307" s="181"/>
      <c r="K307" s="181"/>
      <c r="L307" s="188"/>
      <c r="M307" s="181"/>
      <c r="N307" s="183"/>
      <c r="O307" s="183"/>
      <c r="P307" s="178"/>
      <c r="Q307" s="179"/>
      <c r="R307" s="184"/>
    </row>
    <row r="308" spans="1:18" s="7" customFormat="1" x14ac:dyDescent="0.2">
      <c r="A308" s="211"/>
      <c r="B308" s="190"/>
      <c r="C308" s="178"/>
      <c r="D308" s="193"/>
      <c r="E308" s="176"/>
      <c r="F308" s="181"/>
      <c r="G308" s="181"/>
      <c r="H308" s="181"/>
      <c r="I308" s="181"/>
      <c r="J308" s="181"/>
      <c r="K308" s="181"/>
      <c r="L308" s="188"/>
      <c r="M308" s="181"/>
      <c r="N308" s="183"/>
      <c r="O308" s="183"/>
      <c r="P308" s="178"/>
      <c r="Q308" s="179"/>
      <c r="R308" s="184"/>
    </row>
    <row r="309" spans="1:18" s="7" customFormat="1" x14ac:dyDescent="0.2">
      <c r="A309" s="211"/>
      <c r="B309" s="190"/>
      <c r="C309" s="178"/>
      <c r="D309" s="194"/>
      <c r="E309" s="177"/>
      <c r="F309" s="182"/>
      <c r="G309" s="182"/>
      <c r="H309" s="182"/>
      <c r="I309" s="182"/>
      <c r="J309" s="182"/>
      <c r="K309" s="182"/>
      <c r="L309" s="189"/>
      <c r="M309" s="182"/>
      <c r="N309" s="183"/>
      <c r="O309" s="183"/>
      <c r="P309" s="178"/>
      <c r="Q309" s="179"/>
      <c r="R309" s="184"/>
    </row>
    <row r="310" spans="1:18" s="7" customFormat="1" x14ac:dyDescent="0.2">
      <c r="A310" s="211"/>
      <c r="B310" s="190" t="str">
        <f>'Admón. Riesgos'!D65</f>
        <v>Deficiente capacitación a los docentes para el manejo y uso eficiente de la herramienta Aulas GI de la plataforma Academusoft.</v>
      </c>
      <c r="C310" s="178" t="str">
        <f>'Admón. Riesgos'!O65</f>
        <v>ZONA DE RIESGO INACEPTABLE</v>
      </c>
      <c r="D310" s="192" t="s">
        <v>87</v>
      </c>
      <c r="E310" s="175" t="s">
        <v>367</v>
      </c>
      <c r="F310" s="180" t="s">
        <v>19</v>
      </c>
      <c r="G310" s="180" t="s">
        <v>88</v>
      </c>
      <c r="H310" s="180" t="s">
        <v>87</v>
      </c>
      <c r="I310" s="180" t="s">
        <v>88</v>
      </c>
      <c r="J310" s="180" t="s">
        <v>94</v>
      </c>
      <c r="K310" s="180">
        <v>3</v>
      </c>
      <c r="L310" s="187" t="str">
        <f>IF(K310=1,"BAJA",IF(K310=2,"MEDIA",IF(K310=3,"ALTA","")))</f>
        <v>ALTA</v>
      </c>
      <c r="M310" s="180">
        <v>10</v>
      </c>
      <c r="N310" s="183" t="str">
        <f>IF(M310=5,"LEVE",IF(M310=10,"MODERADO",IF(M310=20,"FUERTE","")))</f>
        <v>MODERADO</v>
      </c>
      <c r="O310" s="183">
        <f>K310*M310</f>
        <v>30</v>
      </c>
      <c r="P310" s="178" t="str">
        <f>VLOOKUP(O310,$M$548:$N$555,2,0)</f>
        <v>ZONA DE RIESGO INACEPTABLE</v>
      </c>
      <c r="Q310" s="179" t="str">
        <f>IF(P310=C310,"Se mantiene en la zona de riesgo",IF(AND(P310="*",C310="·"),"·","Cambia la evaluación antes de controles"))</f>
        <v>Se mantiene en la zona de riesgo</v>
      </c>
      <c r="R310" s="184" t="s">
        <v>9</v>
      </c>
    </row>
    <row r="311" spans="1:18" s="7" customFormat="1" x14ac:dyDescent="0.2">
      <c r="A311" s="211"/>
      <c r="B311" s="190"/>
      <c r="C311" s="178"/>
      <c r="D311" s="193"/>
      <c r="E311" s="176"/>
      <c r="F311" s="181"/>
      <c r="G311" s="181"/>
      <c r="H311" s="181"/>
      <c r="I311" s="181"/>
      <c r="J311" s="181"/>
      <c r="K311" s="181"/>
      <c r="L311" s="188"/>
      <c r="M311" s="181"/>
      <c r="N311" s="183"/>
      <c r="O311" s="183"/>
      <c r="P311" s="178"/>
      <c r="Q311" s="179"/>
      <c r="R311" s="184"/>
    </row>
    <row r="312" spans="1:18" s="7" customFormat="1" x14ac:dyDescent="0.2">
      <c r="A312" s="211"/>
      <c r="B312" s="190"/>
      <c r="C312" s="178"/>
      <c r="D312" s="193"/>
      <c r="E312" s="176"/>
      <c r="F312" s="181"/>
      <c r="G312" s="181"/>
      <c r="H312" s="181"/>
      <c r="I312" s="181"/>
      <c r="J312" s="181"/>
      <c r="K312" s="181"/>
      <c r="L312" s="188"/>
      <c r="M312" s="181"/>
      <c r="N312" s="183"/>
      <c r="O312" s="183"/>
      <c r="P312" s="178"/>
      <c r="Q312" s="179"/>
      <c r="R312" s="184"/>
    </row>
    <row r="313" spans="1:18" s="7" customFormat="1" x14ac:dyDescent="0.2">
      <c r="A313" s="211"/>
      <c r="B313" s="190"/>
      <c r="C313" s="178"/>
      <c r="D313" s="193"/>
      <c r="E313" s="176"/>
      <c r="F313" s="181"/>
      <c r="G313" s="181"/>
      <c r="H313" s="181"/>
      <c r="I313" s="181"/>
      <c r="J313" s="181"/>
      <c r="K313" s="181"/>
      <c r="L313" s="188"/>
      <c r="M313" s="181"/>
      <c r="N313" s="183"/>
      <c r="O313" s="183"/>
      <c r="P313" s="178"/>
      <c r="Q313" s="179"/>
      <c r="R313" s="184"/>
    </row>
    <row r="314" spans="1:18" s="7" customFormat="1" x14ac:dyDescent="0.2">
      <c r="A314" s="211"/>
      <c r="B314" s="190"/>
      <c r="C314" s="178"/>
      <c r="D314" s="194"/>
      <c r="E314" s="177"/>
      <c r="F314" s="182"/>
      <c r="G314" s="182"/>
      <c r="H314" s="182"/>
      <c r="I314" s="182"/>
      <c r="J314" s="182"/>
      <c r="K314" s="182"/>
      <c r="L314" s="189"/>
      <c r="M314" s="182"/>
      <c r="N314" s="183"/>
      <c r="O314" s="183"/>
      <c r="P314" s="178"/>
      <c r="Q314" s="179"/>
      <c r="R314" s="184"/>
    </row>
    <row r="315" spans="1:18" s="7" customFormat="1" x14ac:dyDescent="0.2">
      <c r="A315" s="211"/>
      <c r="B315" s="190" t="str">
        <f>'Admón. Riesgos'!D66</f>
        <v>Falta de seguridad en las instalaciones para la protección de los medios educativos e inadecuado uso de estos por los docentes.</v>
      </c>
      <c r="C315" s="178" t="str">
        <f>'Admón. Riesgos'!O66</f>
        <v>ZONA DE RIESGO IMPORTANTE</v>
      </c>
      <c r="D315" s="192" t="s">
        <v>87</v>
      </c>
      <c r="E315" s="175" t="s">
        <v>368</v>
      </c>
      <c r="F315" s="180" t="s">
        <v>17</v>
      </c>
      <c r="G315" s="180" t="s">
        <v>88</v>
      </c>
      <c r="H315" s="180" t="s">
        <v>88</v>
      </c>
      <c r="I315" s="180" t="s">
        <v>88</v>
      </c>
      <c r="J315" s="180" t="s">
        <v>95</v>
      </c>
      <c r="K315" s="180">
        <v>2</v>
      </c>
      <c r="L315" s="187" t="str">
        <f>IF(K315=1,"BAJA",IF(K315=2,"MEDIA",IF(K315=3,"ALTA","")))</f>
        <v>MEDIA</v>
      </c>
      <c r="M315" s="180">
        <v>10</v>
      </c>
      <c r="N315" s="183" t="str">
        <f>IF(M315=5,"LEVE",IF(M315=10,"MODERADO",IF(M315=20,"FUERTE","")))</f>
        <v>MODERADO</v>
      </c>
      <c r="O315" s="183">
        <f>K315*M315</f>
        <v>20</v>
      </c>
      <c r="P315" s="178" t="str">
        <f>VLOOKUP(O315,$M$548:$N$555,2,0)</f>
        <v>ZONA DE RIESGO IMPORTANTE</v>
      </c>
      <c r="Q315" s="179" t="str">
        <f>IF(P315=C315,"Se mantiene en la zona de riesgo",IF(AND(P315="*",C315="·"),"·","Cambia la evaluación antes de controles"))</f>
        <v>Se mantiene en la zona de riesgo</v>
      </c>
      <c r="R315" s="184" t="s">
        <v>9</v>
      </c>
    </row>
    <row r="316" spans="1:18" s="7" customFormat="1" x14ac:dyDescent="0.2">
      <c r="A316" s="211"/>
      <c r="B316" s="190"/>
      <c r="C316" s="178"/>
      <c r="D316" s="193"/>
      <c r="E316" s="176"/>
      <c r="F316" s="181"/>
      <c r="G316" s="181"/>
      <c r="H316" s="181"/>
      <c r="I316" s="181"/>
      <c r="J316" s="181"/>
      <c r="K316" s="181"/>
      <c r="L316" s="188"/>
      <c r="M316" s="181"/>
      <c r="N316" s="183"/>
      <c r="O316" s="183"/>
      <c r="P316" s="178"/>
      <c r="Q316" s="179"/>
      <c r="R316" s="184"/>
    </row>
    <row r="317" spans="1:18" s="7" customFormat="1" x14ac:dyDescent="0.2">
      <c r="A317" s="211"/>
      <c r="B317" s="190"/>
      <c r="C317" s="178"/>
      <c r="D317" s="193"/>
      <c r="E317" s="176"/>
      <c r="F317" s="181"/>
      <c r="G317" s="181"/>
      <c r="H317" s="181"/>
      <c r="I317" s="181"/>
      <c r="J317" s="181"/>
      <c r="K317" s="181"/>
      <c r="L317" s="188"/>
      <c r="M317" s="181"/>
      <c r="N317" s="183"/>
      <c r="O317" s="183"/>
      <c r="P317" s="178"/>
      <c r="Q317" s="179"/>
      <c r="R317" s="184"/>
    </row>
    <row r="318" spans="1:18" s="7" customFormat="1" x14ac:dyDescent="0.2">
      <c r="A318" s="211"/>
      <c r="B318" s="190"/>
      <c r="C318" s="178"/>
      <c r="D318" s="193"/>
      <c r="E318" s="176"/>
      <c r="F318" s="181"/>
      <c r="G318" s="181"/>
      <c r="H318" s="181"/>
      <c r="I318" s="181"/>
      <c r="J318" s="181"/>
      <c r="K318" s="181"/>
      <c r="L318" s="188"/>
      <c r="M318" s="181"/>
      <c r="N318" s="183"/>
      <c r="O318" s="183"/>
      <c r="P318" s="178"/>
      <c r="Q318" s="179"/>
      <c r="R318" s="184"/>
    </row>
    <row r="319" spans="1:18" s="7" customFormat="1" x14ac:dyDescent="0.2">
      <c r="A319" s="211"/>
      <c r="B319" s="190"/>
      <c r="C319" s="178"/>
      <c r="D319" s="194"/>
      <c r="E319" s="177"/>
      <c r="F319" s="182"/>
      <c r="G319" s="182"/>
      <c r="H319" s="182"/>
      <c r="I319" s="182"/>
      <c r="J319" s="182"/>
      <c r="K319" s="182"/>
      <c r="L319" s="189"/>
      <c r="M319" s="182"/>
      <c r="N319" s="183"/>
      <c r="O319" s="183"/>
      <c r="P319" s="178"/>
      <c r="Q319" s="179"/>
      <c r="R319" s="184"/>
    </row>
    <row r="320" spans="1:18" s="7" customFormat="1" x14ac:dyDescent="0.2">
      <c r="A320" s="211"/>
      <c r="B320" s="190" t="str">
        <f>'Admón. Riesgos'!D67</f>
        <v>Deficiente capacitación del equipo académico en la elaboración de Documentos Maestros por ciclos propedéeuticos</v>
      </c>
      <c r="C320" s="178" t="str">
        <f>'Admón. Riesgos'!O67</f>
        <v>ZONA DE RIESGO INACEPTABLE</v>
      </c>
      <c r="D320" s="192" t="s">
        <v>87</v>
      </c>
      <c r="E320" s="175" t="s">
        <v>370</v>
      </c>
      <c r="F320" s="180" t="s">
        <v>17</v>
      </c>
      <c r="G320" s="180" t="s">
        <v>88</v>
      </c>
      <c r="H320" s="180" t="s">
        <v>88</v>
      </c>
      <c r="I320" s="180" t="s">
        <v>88</v>
      </c>
      <c r="J320" s="180" t="s">
        <v>94</v>
      </c>
      <c r="K320" s="185">
        <v>3</v>
      </c>
      <c r="L320" s="183" t="str">
        <f>IF(K320=1,"BAJA",IF(K320=2,"MEDIA",IF(K320=3,"ALTA","")))</f>
        <v>ALTA</v>
      </c>
      <c r="M320" s="185">
        <v>20</v>
      </c>
      <c r="N320" s="183" t="str">
        <f>IF(M320=5,"LEVE",IF(M320=10,"MODERADO",IF(M320=20,"FUERTE","")))</f>
        <v>FUERTE</v>
      </c>
      <c r="O320" s="183">
        <f>K320*M320</f>
        <v>60</v>
      </c>
      <c r="P320" s="178" t="str">
        <f>VLOOKUP(O320,$M$548:$N$555,2,0)</f>
        <v>ZONA DE RIESGO INACEPTABLE</v>
      </c>
      <c r="Q320" s="179" t="str">
        <f>IF(P320=C320,"Se mantiene en la zona de riesgo",IF(AND(P320="*",C320="·"),"·","Cambia la evaluación antes de controles"))</f>
        <v>Se mantiene en la zona de riesgo</v>
      </c>
      <c r="R320" s="184" t="s">
        <v>9</v>
      </c>
    </row>
    <row r="321" spans="1:18" s="7" customFormat="1" x14ac:dyDescent="0.2">
      <c r="A321" s="211"/>
      <c r="B321" s="190"/>
      <c r="C321" s="178"/>
      <c r="D321" s="193"/>
      <c r="E321" s="176"/>
      <c r="F321" s="181"/>
      <c r="G321" s="181"/>
      <c r="H321" s="181"/>
      <c r="I321" s="181"/>
      <c r="J321" s="181"/>
      <c r="K321" s="185"/>
      <c r="L321" s="183"/>
      <c r="M321" s="185"/>
      <c r="N321" s="183"/>
      <c r="O321" s="183"/>
      <c r="P321" s="178"/>
      <c r="Q321" s="179"/>
      <c r="R321" s="184"/>
    </row>
    <row r="322" spans="1:18" s="7" customFormat="1" ht="13.5" customHeight="1" x14ac:dyDescent="0.2">
      <c r="A322" s="211"/>
      <c r="B322" s="190"/>
      <c r="C322" s="178"/>
      <c r="D322" s="193"/>
      <c r="E322" s="176"/>
      <c r="F322" s="181"/>
      <c r="G322" s="181"/>
      <c r="H322" s="181"/>
      <c r="I322" s="181"/>
      <c r="J322" s="181"/>
      <c r="K322" s="185"/>
      <c r="L322" s="183"/>
      <c r="M322" s="185"/>
      <c r="N322" s="183"/>
      <c r="O322" s="183"/>
      <c r="P322" s="178"/>
      <c r="Q322" s="179"/>
      <c r="R322" s="184"/>
    </row>
    <row r="323" spans="1:18" s="7" customFormat="1" ht="12.75" customHeight="1" x14ac:dyDescent="0.2">
      <c r="A323" s="211"/>
      <c r="B323" s="190"/>
      <c r="C323" s="178"/>
      <c r="D323" s="193"/>
      <c r="E323" s="176"/>
      <c r="F323" s="181"/>
      <c r="G323" s="181"/>
      <c r="H323" s="181"/>
      <c r="I323" s="181"/>
      <c r="J323" s="181"/>
      <c r="K323" s="185"/>
      <c r="L323" s="183"/>
      <c r="M323" s="185"/>
      <c r="N323" s="183"/>
      <c r="O323" s="183"/>
      <c r="P323" s="178"/>
      <c r="Q323" s="179"/>
      <c r="R323" s="184"/>
    </row>
    <row r="324" spans="1:18" s="7" customFormat="1" x14ac:dyDescent="0.2">
      <c r="A324" s="211"/>
      <c r="B324" s="190"/>
      <c r="C324" s="178"/>
      <c r="D324" s="194"/>
      <c r="E324" s="177"/>
      <c r="F324" s="182"/>
      <c r="G324" s="182"/>
      <c r="H324" s="182"/>
      <c r="I324" s="182"/>
      <c r="J324" s="182"/>
      <c r="K324" s="185"/>
      <c r="L324" s="183"/>
      <c r="M324" s="185"/>
      <c r="N324" s="183"/>
      <c r="O324" s="183"/>
      <c r="P324" s="178"/>
      <c r="Q324" s="202"/>
      <c r="R324" s="184"/>
    </row>
    <row r="325" spans="1:18" s="7" customFormat="1" ht="13.5" customHeight="1" x14ac:dyDescent="0.2">
      <c r="A325" s="211"/>
      <c r="B325" s="190" t="str">
        <f>'Admón. Riesgos'!D68</f>
        <v>Insuficiente suministro de materiales, herramientas y elementos para el desarrollo de la actividad académica de los docentes.</v>
      </c>
      <c r="C325" s="178" t="str">
        <f>'Admón. Riesgos'!O68</f>
        <v>ZONA DE RIESGO INACEPTABLE</v>
      </c>
      <c r="D325" s="192" t="s">
        <v>87</v>
      </c>
      <c r="E325" s="175" t="s">
        <v>369</v>
      </c>
      <c r="F325" s="180" t="s">
        <v>19</v>
      </c>
      <c r="G325" s="180" t="s">
        <v>87</v>
      </c>
      <c r="H325" s="180" t="s">
        <v>87</v>
      </c>
      <c r="I325" s="180" t="s">
        <v>88</v>
      </c>
      <c r="J325" s="180" t="s">
        <v>94</v>
      </c>
      <c r="K325" s="180">
        <v>2</v>
      </c>
      <c r="L325" s="187" t="str">
        <f>IF(K325=1,"BAJA",IF(K325=2,"MEDIA",IF(K325=3,"ALTA","")))</f>
        <v>MEDIA</v>
      </c>
      <c r="M325" s="180">
        <v>20</v>
      </c>
      <c r="N325" s="187" t="str">
        <f>IF(M325=5,"LEVE",IF(M325=10,"MODERADO",IF(M325=20,"FUERTE","")))</f>
        <v>FUERTE</v>
      </c>
      <c r="O325" s="187">
        <f>K325*M325</f>
        <v>40</v>
      </c>
      <c r="P325" s="196" t="str">
        <f>VLOOKUP(O325,$M$548:$N$555,2,0)</f>
        <v>ZONA DE RIESGO INACEPTABLE</v>
      </c>
      <c r="Q325" s="179" t="str">
        <f>IF(P325=C325,"Se mantiene en la zona de riesgo",IF(AND(P325="*",C325="·"),"·","Cambia la evaluación antes de controles"))</f>
        <v>Se mantiene en la zona de riesgo</v>
      </c>
      <c r="R325" s="184" t="s">
        <v>9</v>
      </c>
    </row>
    <row r="326" spans="1:18" s="7" customFormat="1" x14ac:dyDescent="0.2">
      <c r="A326" s="211"/>
      <c r="B326" s="190"/>
      <c r="C326" s="178"/>
      <c r="D326" s="193"/>
      <c r="E326" s="176"/>
      <c r="F326" s="181"/>
      <c r="G326" s="181"/>
      <c r="H326" s="181"/>
      <c r="I326" s="181"/>
      <c r="J326" s="181"/>
      <c r="K326" s="181"/>
      <c r="L326" s="188"/>
      <c r="M326" s="181"/>
      <c r="N326" s="188"/>
      <c r="O326" s="188"/>
      <c r="P326" s="197"/>
      <c r="Q326" s="179"/>
      <c r="R326" s="184"/>
    </row>
    <row r="327" spans="1:18" s="7" customFormat="1" ht="13.5" customHeight="1" x14ac:dyDescent="0.2">
      <c r="A327" s="211"/>
      <c r="B327" s="190"/>
      <c r="C327" s="178"/>
      <c r="D327" s="193"/>
      <c r="E327" s="176"/>
      <c r="F327" s="181"/>
      <c r="G327" s="181"/>
      <c r="H327" s="181"/>
      <c r="I327" s="181"/>
      <c r="J327" s="181"/>
      <c r="K327" s="181"/>
      <c r="L327" s="188"/>
      <c r="M327" s="181"/>
      <c r="N327" s="188"/>
      <c r="O327" s="188"/>
      <c r="P327" s="197"/>
      <c r="Q327" s="179"/>
      <c r="R327" s="184"/>
    </row>
    <row r="328" spans="1:18" s="7" customFormat="1" x14ac:dyDescent="0.2">
      <c r="A328" s="211"/>
      <c r="B328" s="190"/>
      <c r="C328" s="178"/>
      <c r="D328" s="193"/>
      <c r="E328" s="176"/>
      <c r="F328" s="181"/>
      <c r="G328" s="181"/>
      <c r="H328" s="181"/>
      <c r="I328" s="181"/>
      <c r="J328" s="181"/>
      <c r="K328" s="181"/>
      <c r="L328" s="188"/>
      <c r="M328" s="181"/>
      <c r="N328" s="188"/>
      <c r="O328" s="188"/>
      <c r="P328" s="197"/>
      <c r="Q328" s="202"/>
      <c r="R328" s="184"/>
    </row>
    <row r="329" spans="1:18" s="7" customFormat="1" x14ac:dyDescent="0.2">
      <c r="A329" s="211"/>
      <c r="B329" s="190"/>
      <c r="C329" s="178"/>
      <c r="D329" s="194"/>
      <c r="E329" s="177"/>
      <c r="F329" s="182"/>
      <c r="G329" s="182"/>
      <c r="H329" s="182"/>
      <c r="I329" s="182"/>
      <c r="J329" s="182"/>
      <c r="K329" s="182"/>
      <c r="L329" s="189"/>
      <c r="M329" s="182"/>
      <c r="N329" s="189"/>
      <c r="O329" s="189"/>
      <c r="P329" s="198"/>
      <c r="Q329" s="202"/>
      <c r="R329" s="184"/>
    </row>
    <row r="330" spans="1:18" s="7" customFormat="1" ht="25.5" customHeight="1" x14ac:dyDescent="0.2">
      <c r="A330" s="211"/>
      <c r="B330" s="190" t="str">
        <f>'Admón. Riesgos'!D69</f>
        <v>No cumplimiento de la comunidad académica a las actividades de investigación  programadas. Falta de claridad en la información, Falta de una divulgación organizada y suficiente. Organizar el proceso de comunicación e información de las diferentes actividades.</v>
      </c>
      <c r="C330" s="178" t="str">
        <f>'Admón. Riesgos'!O69</f>
        <v>ZONA DE RIESGO ACEPTABLE</v>
      </c>
      <c r="D330" s="192" t="s">
        <v>87</v>
      </c>
      <c r="E330" s="175" t="s">
        <v>396</v>
      </c>
      <c r="F330" s="180" t="s">
        <v>17</v>
      </c>
      <c r="G330" s="180" t="s">
        <v>87</v>
      </c>
      <c r="H330" s="180" t="s">
        <v>87</v>
      </c>
      <c r="I330" s="180" t="s">
        <v>87</v>
      </c>
      <c r="J330" s="180" t="s">
        <v>89</v>
      </c>
      <c r="K330" s="180">
        <v>1</v>
      </c>
      <c r="L330" s="187" t="str">
        <f>IF(K330=1,"BAJA",IF(K330=2,"MEDIA",IF(K330=3,"ALTA","")))</f>
        <v>BAJA</v>
      </c>
      <c r="M330" s="180">
        <v>5</v>
      </c>
      <c r="N330" s="187" t="str">
        <f>IF(M330=5,"LEVE",IF(M330=10,"MODERADO",IF(M330=20,"FUERTE","")))</f>
        <v>LEVE</v>
      </c>
      <c r="O330" s="187">
        <f>K330*M330</f>
        <v>5</v>
      </c>
      <c r="P330" s="196" t="str">
        <f>VLOOKUP(O330,$M$548:$N$555,2,0)</f>
        <v>ZONA DE RIESGO ACEPTABLE</v>
      </c>
      <c r="Q330" s="179" t="str">
        <f>IF(P330=C330,"Se mantiene en la zona de riesgo",IF(AND(P330="*",C330="·"),"·","Cambia la evaluación antes de controles"))</f>
        <v>Se mantiene en la zona de riesgo</v>
      </c>
      <c r="R330" s="184" t="s">
        <v>9</v>
      </c>
    </row>
    <row r="331" spans="1:18" s="7" customFormat="1" x14ac:dyDescent="0.2">
      <c r="A331" s="211"/>
      <c r="B331" s="190"/>
      <c r="C331" s="178"/>
      <c r="D331" s="193"/>
      <c r="E331" s="176"/>
      <c r="F331" s="181"/>
      <c r="G331" s="181"/>
      <c r="H331" s="181"/>
      <c r="I331" s="181"/>
      <c r="J331" s="181"/>
      <c r="K331" s="181"/>
      <c r="L331" s="188"/>
      <c r="M331" s="181"/>
      <c r="N331" s="188"/>
      <c r="O331" s="188"/>
      <c r="P331" s="197"/>
      <c r="Q331" s="179"/>
      <c r="R331" s="184"/>
    </row>
    <row r="332" spans="1:18" s="7" customFormat="1" x14ac:dyDescent="0.2">
      <c r="A332" s="211"/>
      <c r="B332" s="190"/>
      <c r="C332" s="178"/>
      <c r="D332" s="193"/>
      <c r="E332" s="176"/>
      <c r="F332" s="181"/>
      <c r="G332" s="181"/>
      <c r="H332" s="181"/>
      <c r="I332" s="181"/>
      <c r="J332" s="181"/>
      <c r="K332" s="181"/>
      <c r="L332" s="188"/>
      <c r="M332" s="181"/>
      <c r="N332" s="188"/>
      <c r="O332" s="188"/>
      <c r="P332" s="197"/>
      <c r="Q332" s="179"/>
      <c r="R332" s="184"/>
    </row>
    <row r="333" spans="1:18" s="7" customFormat="1" x14ac:dyDescent="0.2">
      <c r="A333" s="211"/>
      <c r="B333" s="190"/>
      <c r="C333" s="178"/>
      <c r="D333" s="193"/>
      <c r="E333" s="176"/>
      <c r="F333" s="181"/>
      <c r="G333" s="181"/>
      <c r="H333" s="181"/>
      <c r="I333" s="181"/>
      <c r="J333" s="181"/>
      <c r="K333" s="181"/>
      <c r="L333" s="188"/>
      <c r="M333" s="181"/>
      <c r="N333" s="188"/>
      <c r="O333" s="188"/>
      <c r="P333" s="197"/>
      <c r="Q333" s="202"/>
      <c r="R333" s="184"/>
    </row>
    <row r="334" spans="1:18" s="7" customFormat="1" x14ac:dyDescent="0.2">
      <c r="A334" s="211"/>
      <c r="B334" s="190"/>
      <c r="C334" s="178"/>
      <c r="D334" s="194"/>
      <c r="E334" s="177"/>
      <c r="F334" s="182"/>
      <c r="G334" s="182"/>
      <c r="H334" s="182"/>
      <c r="I334" s="182"/>
      <c r="J334" s="182"/>
      <c r="K334" s="182"/>
      <c r="L334" s="189"/>
      <c r="M334" s="182"/>
      <c r="N334" s="189"/>
      <c r="O334" s="189"/>
      <c r="P334" s="198"/>
      <c r="Q334" s="202"/>
      <c r="R334" s="184"/>
    </row>
    <row r="335" spans="1:18" s="7" customFormat="1" ht="13.5" customHeight="1" x14ac:dyDescent="0.2">
      <c r="A335" s="211"/>
      <c r="B335" s="190" t="str">
        <f>'Admón. Riesgos'!D70</f>
        <v>Incumplimiento de los requisitos para el desarrollo de convocatorias de investigación. por falta de transparencia y existencia de prioridad  e intereses personales y no institucionales para seleccionar los proyectos que reunan los requisitos exigidos. Falta de honestidad por parte de quien coordina el proceso. solicitar auditoria para el proceso de convocatoria.</v>
      </c>
      <c r="C335" s="178" t="str">
        <f>'Admón. Riesgos'!O70</f>
        <v>ZONA DE RIESGO ACEPTABLE</v>
      </c>
      <c r="D335" s="192" t="s">
        <v>87</v>
      </c>
      <c r="E335" s="175" t="s">
        <v>396</v>
      </c>
      <c r="F335" s="180" t="s">
        <v>17</v>
      </c>
      <c r="G335" s="180" t="s">
        <v>87</v>
      </c>
      <c r="H335" s="180" t="s">
        <v>87</v>
      </c>
      <c r="I335" s="180" t="s">
        <v>87</v>
      </c>
      <c r="J335" s="180" t="s">
        <v>94</v>
      </c>
      <c r="K335" s="180">
        <v>1</v>
      </c>
      <c r="L335" s="187" t="str">
        <f>IF(K335=1,"BAJA",IF(K335=2,"MEDIA",IF(K335=3,"ALTA","")))</f>
        <v>BAJA</v>
      </c>
      <c r="M335" s="180">
        <v>5</v>
      </c>
      <c r="N335" s="187" t="str">
        <f>IF(M335=5,"LEVE",IF(M335=10,"MODERADO",IF(M335=20,"FUERTE","")))</f>
        <v>LEVE</v>
      </c>
      <c r="O335" s="187">
        <f>K335*M335</f>
        <v>5</v>
      </c>
      <c r="P335" s="196" t="str">
        <f>VLOOKUP(O335,$M$548:$N$555,2,0)</f>
        <v>ZONA DE RIESGO ACEPTABLE</v>
      </c>
      <c r="Q335" s="179" t="str">
        <f>IF(P335=C335,"Se mantiene en la zona de riesgo",IF(AND(P335="*",C335="·"),"·","Cambia la evaluación antes de controles"))</f>
        <v>Se mantiene en la zona de riesgo</v>
      </c>
      <c r="R335" s="184" t="s">
        <v>74</v>
      </c>
    </row>
    <row r="336" spans="1:18" s="7" customFormat="1" x14ac:dyDescent="0.2">
      <c r="A336" s="211"/>
      <c r="B336" s="190"/>
      <c r="C336" s="178"/>
      <c r="D336" s="193"/>
      <c r="E336" s="176"/>
      <c r="F336" s="181"/>
      <c r="G336" s="181"/>
      <c r="H336" s="181"/>
      <c r="I336" s="181"/>
      <c r="J336" s="181"/>
      <c r="K336" s="181"/>
      <c r="L336" s="188"/>
      <c r="M336" s="181"/>
      <c r="N336" s="188"/>
      <c r="O336" s="188"/>
      <c r="P336" s="197"/>
      <c r="Q336" s="179"/>
      <c r="R336" s="195"/>
    </row>
    <row r="337" spans="1:18" s="7" customFormat="1" x14ac:dyDescent="0.2">
      <c r="A337" s="211"/>
      <c r="B337" s="190"/>
      <c r="C337" s="178"/>
      <c r="D337" s="193"/>
      <c r="E337" s="176"/>
      <c r="F337" s="181"/>
      <c r="G337" s="181"/>
      <c r="H337" s="181"/>
      <c r="I337" s="181"/>
      <c r="J337" s="181"/>
      <c r="K337" s="181"/>
      <c r="L337" s="188"/>
      <c r="M337" s="181"/>
      <c r="N337" s="188"/>
      <c r="O337" s="188"/>
      <c r="P337" s="197"/>
      <c r="Q337" s="179"/>
      <c r="R337" s="195"/>
    </row>
    <row r="338" spans="1:18" s="7" customFormat="1" x14ac:dyDescent="0.2">
      <c r="A338" s="211"/>
      <c r="B338" s="190"/>
      <c r="C338" s="178"/>
      <c r="D338" s="193"/>
      <c r="E338" s="176"/>
      <c r="F338" s="181"/>
      <c r="G338" s="181"/>
      <c r="H338" s="181"/>
      <c r="I338" s="181"/>
      <c r="J338" s="181"/>
      <c r="K338" s="181"/>
      <c r="L338" s="188"/>
      <c r="M338" s="181"/>
      <c r="N338" s="188"/>
      <c r="O338" s="188"/>
      <c r="P338" s="197"/>
      <c r="Q338" s="202"/>
      <c r="R338" s="195"/>
    </row>
    <row r="339" spans="1:18" s="7" customFormat="1" x14ac:dyDescent="0.2">
      <c r="A339" s="211"/>
      <c r="B339" s="190"/>
      <c r="C339" s="178"/>
      <c r="D339" s="194"/>
      <c r="E339" s="177"/>
      <c r="F339" s="182"/>
      <c r="G339" s="182"/>
      <c r="H339" s="182"/>
      <c r="I339" s="182"/>
      <c r="J339" s="182"/>
      <c r="K339" s="182"/>
      <c r="L339" s="189"/>
      <c r="M339" s="182"/>
      <c r="N339" s="189"/>
      <c r="O339" s="189"/>
      <c r="P339" s="198"/>
      <c r="Q339" s="202"/>
      <c r="R339" s="195"/>
    </row>
    <row r="340" spans="1:18" s="7" customFormat="1" ht="13.5" customHeight="1" x14ac:dyDescent="0.2">
      <c r="A340" s="211"/>
      <c r="B340" s="212" t="str">
        <f>'Admón. Riesgos'!D71</f>
        <v>falta de estimulos e inventivos que intervengan en la motivacion de los docentes para trabajar con el proceso de investigacion</v>
      </c>
      <c r="C340" s="196" t="str">
        <f>'Admón. Riesgos'!O71</f>
        <v>ZONA DE RIESGO ACEPTABLE</v>
      </c>
      <c r="D340" s="192" t="s">
        <v>87</v>
      </c>
      <c r="E340" s="175" t="s">
        <v>396</v>
      </c>
      <c r="F340" s="180" t="s">
        <v>17</v>
      </c>
      <c r="G340" s="180" t="s">
        <v>87</v>
      </c>
      <c r="H340" s="180" t="s">
        <v>87</v>
      </c>
      <c r="I340" s="180" t="s">
        <v>87</v>
      </c>
      <c r="J340" s="180" t="s">
        <v>94</v>
      </c>
      <c r="K340" s="180">
        <v>1</v>
      </c>
      <c r="L340" s="187" t="str">
        <f>IF(K340=1,"BAJA",IF(K340=2,"MEDIA",IF(K340=3,"ALTA","")))</f>
        <v>BAJA</v>
      </c>
      <c r="M340" s="180">
        <v>5</v>
      </c>
      <c r="N340" s="187" t="str">
        <f>IF(M340=5,"LEVE",IF(M340=10,"MODERADO",IF(M340=20,"FUERTE","")))</f>
        <v>LEVE</v>
      </c>
      <c r="O340" s="187">
        <f>K340*M340</f>
        <v>5</v>
      </c>
      <c r="P340" s="196" t="str">
        <f>VLOOKUP(O340,$M$548:$N$555,2,0)</f>
        <v>ZONA DE RIESGO ACEPTABLE</v>
      </c>
      <c r="Q340" s="179" t="str">
        <f>IF(P340=C340,"Se mantiene en la zona de riesgo",IF(AND(P340="*",C340="·"),"·","Cambia la evaluación antes de controles"))</f>
        <v>Se mantiene en la zona de riesgo</v>
      </c>
      <c r="R340" s="184" t="s">
        <v>9</v>
      </c>
    </row>
    <row r="341" spans="1:18" s="7" customFormat="1" x14ac:dyDescent="0.2">
      <c r="A341" s="211"/>
      <c r="B341" s="213"/>
      <c r="C341" s="197"/>
      <c r="D341" s="193"/>
      <c r="E341" s="176"/>
      <c r="F341" s="181"/>
      <c r="G341" s="181"/>
      <c r="H341" s="181"/>
      <c r="I341" s="181"/>
      <c r="J341" s="181"/>
      <c r="K341" s="181"/>
      <c r="L341" s="188"/>
      <c r="M341" s="181"/>
      <c r="N341" s="188"/>
      <c r="O341" s="188"/>
      <c r="P341" s="197"/>
      <c r="Q341" s="179"/>
      <c r="R341" s="195"/>
    </row>
    <row r="342" spans="1:18" s="7" customFormat="1" ht="13.5" customHeight="1" x14ac:dyDescent="0.2">
      <c r="A342" s="211"/>
      <c r="B342" s="213"/>
      <c r="C342" s="197"/>
      <c r="D342" s="193"/>
      <c r="E342" s="176"/>
      <c r="F342" s="181"/>
      <c r="G342" s="181"/>
      <c r="H342" s="181"/>
      <c r="I342" s="181"/>
      <c r="J342" s="181"/>
      <c r="K342" s="181"/>
      <c r="L342" s="188"/>
      <c r="M342" s="181"/>
      <c r="N342" s="188"/>
      <c r="O342" s="188"/>
      <c r="P342" s="197"/>
      <c r="Q342" s="179"/>
      <c r="R342" s="195"/>
    </row>
    <row r="343" spans="1:18" s="7" customFormat="1" x14ac:dyDescent="0.2">
      <c r="A343" s="211"/>
      <c r="B343" s="213"/>
      <c r="C343" s="197"/>
      <c r="D343" s="193"/>
      <c r="E343" s="176"/>
      <c r="F343" s="181"/>
      <c r="G343" s="181"/>
      <c r="H343" s="181"/>
      <c r="I343" s="181"/>
      <c r="J343" s="181"/>
      <c r="K343" s="181"/>
      <c r="L343" s="188"/>
      <c r="M343" s="181"/>
      <c r="N343" s="188"/>
      <c r="O343" s="188"/>
      <c r="P343" s="197"/>
      <c r="Q343" s="202"/>
      <c r="R343" s="195"/>
    </row>
    <row r="344" spans="1:18" s="7" customFormat="1" x14ac:dyDescent="0.2">
      <c r="A344" s="211"/>
      <c r="B344" s="214"/>
      <c r="C344" s="198"/>
      <c r="D344" s="194"/>
      <c r="E344" s="177"/>
      <c r="F344" s="182"/>
      <c r="G344" s="182"/>
      <c r="H344" s="182"/>
      <c r="I344" s="182"/>
      <c r="J344" s="182"/>
      <c r="K344" s="182"/>
      <c r="L344" s="189"/>
      <c r="M344" s="182"/>
      <c r="N344" s="189"/>
      <c r="O344" s="189"/>
      <c r="P344" s="198"/>
      <c r="Q344" s="202"/>
      <c r="R344" s="195"/>
    </row>
    <row r="345" spans="1:18" s="7" customFormat="1" ht="13.5" customHeight="1" x14ac:dyDescent="0.2">
      <c r="A345" s="211"/>
      <c r="B345" s="212" t="str">
        <f>'Admón. Riesgos'!D72</f>
        <v>Plagio en investigaciones de otros autores por falta de consultas bibliograficas. Revisar cautelosamente los proyectos e informes recepcionados en el centro se investigación. Dar a conocer a los autores la existencia de estos al presentarse la situación.</v>
      </c>
      <c r="C345" s="196" t="str">
        <f>'Admón. Riesgos'!O72</f>
        <v>ZONA DE RIESGO ACEPTABLE</v>
      </c>
      <c r="D345" s="192" t="s">
        <v>87</v>
      </c>
      <c r="E345" s="175" t="s">
        <v>396</v>
      </c>
      <c r="F345" s="180" t="s">
        <v>17</v>
      </c>
      <c r="G345" s="180" t="s">
        <v>87</v>
      </c>
      <c r="H345" s="180" t="s">
        <v>87</v>
      </c>
      <c r="I345" s="180" t="s">
        <v>87</v>
      </c>
      <c r="J345" s="180" t="s">
        <v>94</v>
      </c>
      <c r="K345" s="180">
        <v>1</v>
      </c>
      <c r="L345" s="187" t="str">
        <f>IF(K345=1,"BAJA",IF(K345=2,"MEDIA",IF(K345=3,"ALTA","")))</f>
        <v>BAJA</v>
      </c>
      <c r="M345" s="180">
        <v>5</v>
      </c>
      <c r="N345" s="187" t="str">
        <f>IF(M345=5,"LEVE",IF(M345=10,"MODERADO",IF(M345=20,"FUERTE","")))</f>
        <v>LEVE</v>
      </c>
      <c r="O345" s="187">
        <f>K345*M345</f>
        <v>5</v>
      </c>
      <c r="P345" s="196" t="str">
        <f>VLOOKUP(O345,$M$548:$N$555,2,0)</f>
        <v>ZONA DE RIESGO ACEPTABLE</v>
      </c>
      <c r="Q345" s="179" t="str">
        <f>IF(P345=C345,"Se mantiene en la zona de riesgo",IF(AND(P345="*",C345="·"),"·","Cambia la evaluación antes de controles"))</f>
        <v>Se mantiene en la zona de riesgo</v>
      </c>
      <c r="R345" s="184" t="s">
        <v>9</v>
      </c>
    </row>
    <row r="346" spans="1:18" s="7" customFormat="1" x14ac:dyDescent="0.2">
      <c r="A346" s="211"/>
      <c r="B346" s="213"/>
      <c r="C346" s="197"/>
      <c r="D346" s="193"/>
      <c r="E346" s="176"/>
      <c r="F346" s="181"/>
      <c r="G346" s="181"/>
      <c r="H346" s="181"/>
      <c r="I346" s="181"/>
      <c r="J346" s="181"/>
      <c r="K346" s="181"/>
      <c r="L346" s="188"/>
      <c r="M346" s="181"/>
      <c r="N346" s="188"/>
      <c r="O346" s="188"/>
      <c r="P346" s="197"/>
      <c r="Q346" s="179"/>
      <c r="R346" s="195"/>
    </row>
    <row r="347" spans="1:18" s="7" customFormat="1" ht="13.5" customHeight="1" x14ac:dyDescent="0.2">
      <c r="A347" s="211"/>
      <c r="B347" s="213"/>
      <c r="C347" s="197"/>
      <c r="D347" s="193"/>
      <c r="E347" s="176"/>
      <c r="F347" s="181"/>
      <c r="G347" s="181"/>
      <c r="H347" s="181"/>
      <c r="I347" s="181"/>
      <c r="J347" s="181"/>
      <c r="K347" s="181"/>
      <c r="L347" s="188"/>
      <c r="M347" s="181"/>
      <c r="N347" s="188"/>
      <c r="O347" s="188"/>
      <c r="P347" s="197"/>
      <c r="Q347" s="179"/>
      <c r="R347" s="195"/>
    </row>
    <row r="348" spans="1:18" s="7" customFormat="1" x14ac:dyDescent="0.2">
      <c r="A348" s="211"/>
      <c r="B348" s="213"/>
      <c r="C348" s="197"/>
      <c r="D348" s="193"/>
      <c r="E348" s="176"/>
      <c r="F348" s="181"/>
      <c r="G348" s="181"/>
      <c r="H348" s="181"/>
      <c r="I348" s="181"/>
      <c r="J348" s="181"/>
      <c r="K348" s="181"/>
      <c r="L348" s="188"/>
      <c r="M348" s="181"/>
      <c r="N348" s="188"/>
      <c r="O348" s="188"/>
      <c r="P348" s="197"/>
      <c r="Q348" s="202"/>
      <c r="R348" s="195"/>
    </row>
    <row r="349" spans="1:18" s="7" customFormat="1" x14ac:dyDescent="0.2">
      <c r="A349" s="211"/>
      <c r="B349" s="214"/>
      <c r="C349" s="198"/>
      <c r="D349" s="194"/>
      <c r="E349" s="177"/>
      <c r="F349" s="182"/>
      <c r="G349" s="182"/>
      <c r="H349" s="182"/>
      <c r="I349" s="182"/>
      <c r="J349" s="182"/>
      <c r="K349" s="182"/>
      <c r="L349" s="189"/>
      <c r="M349" s="182"/>
      <c r="N349" s="189"/>
      <c r="O349" s="189"/>
      <c r="P349" s="198"/>
      <c r="Q349" s="202"/>
      <c r="R349" s="195"/>
    </row>
    <row r="350" spans="1:18" s="7" customFormat="1" ht="13.5" customHeight="1" x14ac:dyDescent="0.2">
      <c r="A350" s="211"/>
      <c r="B350" s="212" t="str">
        <f>'Admón. Riesgos'!D73</f>
        <v>Incumplimiento en las actividades  actividades de investigación  programadas para cada año académico. Falta de planificación presuestal. Organizar de acuerdo al plan de acción anual las actividades a desarrollar.</v>
      </c>
      <c r="C350" s="196" t="str">
        <f>'Admón. Riesgos'!O73</f>
        <v>ZONA DE RIESGO IMPORTANTE</v>
      </c>
      <c r="D350" s="192" t="s">
        <v>87</v>
      </c>
      <c r="E350" s="175" t="s">
        <v>396</v>
      </c>
      <c r="F350" s="180" t="s">
        <v>17</v>
      </c>
      <c r="G350" s="180" t="s">
        <v>87</v>
      </c>
      <c r="H350" s="180" t="s">
        <v>87</v>
      </c>
      <c r="I350" s="180" t="s">
        <v>87</v>
      </c>
      <c r="J350" s="180" t="s">
        <v>94</v>
      </c>
      <c r="K350" s="180">
        <v>2</v>
      </c>
      <c r="L350" s="187" t="str">
        <f>IF(K350=1,"BAJA",IF(K350=2,"MEDIA",IF(K350=3,"ALTA","")))</f>
        <v>MEDIA</v>
      </c>
      <c r="M350" s="180">
        <v>10</v>
      </c>
      <c r="N350" s="187" t="str">
        <f>IF(M350=5,"LEVE",IF(M350=10,"MODERADO",IF(M350=20,"FUERTE","")))</f>
        <v>MODERADO</v>
      </c>
      <c r="O350" s="187">
        <f>K350*M350</f>
        <v>20</v>
      </c>
      <c r="P350" s="196" t="str">
        <f>VLOOKUP(O350,$M$548:$N$555,2,0)</f>
        <v>ZONA DE RIESGO IMPORTANTE</v>
      </c>
      <c r="Q350" s="179" t="str">
        <f>IF(P350=C350,"Se mantiene en la zona de riesgo",IF(AND(P350="*",C350="·"),"·","Cambia la evaluación antes de controles"))</f>
        <v>Se mantiene en la zona de riesgo</v>
      </c>
      <c r="R350" s="195" t="s">
        <v>9</v>
      </c>
    </row>
    <row r="351" spans="1:18" s="7" customFormat="1" x14ac:dyDescent="0.2">
      <c r="A351" s="211"/>
      <c r="B351" s="213"/>
      <c r="C351" s="197"/>
      <c r="D351" s="193"/>
      <c r="E351" s="176"/>
      <c r="F351" s="181"/>
      <c r="G351" s="181"/>
      <c r="H351" s="181"/>
      <c r="I351" s="181"/>
      <c r="J351" s="181"/>
      <c r="K351" s="181"/>
      <c r="L351" s="188"/>
      <c r="M351" s="181"/>
      <c r="N351" s="188"/>
      <c r="O351" s="188"/>
      <c r="P351" s="197"/>
      <c r="Q351" s="179"/>
      <c r="R351" s="195"/>
    </row>
    <row r="352" spans="1:18" s="7" customFormat="1" ht="13.5" customHeight="1" x14ac:dyDescent="0.2">
      <c r="A352" s="211"/>
      <c r="B352" s="213"/>
      <c r="C352" s="197"/>
      <c r="D352" s="193"/>
      <c r="E352" s="176"/>
      <c r="F352" s="181"/>
      <c r="G352" s="181"/>
      <c r="H352" s="181"/>
      <c r="I352" s="181"/>
      <c r="J352" s="181"/>
      <c r="K352" s="181"/>
      <c r="L352" s="188"/>
      <c r="M352" s="181"/>
      <c r="N352" s="188"/>
      <c r="O352" s="188"/>
      <c r="P352" s="197"/>
      <c r="Q352" s="179"/>
      <c r="R352" s="195"/>
    </row>
    <row r="353" spans="1:20" s="7" customFormat="1" x14ac:dyDescent="0.2">
      <c r="A353" s="211"/>
      <c r="B353" s="213"/>
      <c r="C353" s="197"/>
      <c r="D353" s="193"/>
      <c r="E353" s="176"/>
      <c r="F353" s="181"/>
      <c r="G353" s="181"/>
      <c r="H353" s="181"/>
      <c r="I353" s="181"/>
      <c r="J353" s="181"/>
      <c r="K353" s="181"/>
      <c r="L353" s="188"/>
      <c r="M353" s="181"/>
      <c r="N353" s="188"/>
      <c r="O353" s="188"/>
      <c r="P353" s="197"/>
      <c r="Q353" s="202"/>
      <c r="R353" s="195"/>
    </row>
    <row r="354" spans="1:20" s="7" customFormat="1" x14ac:dyDescent="0.2">
      <c r="A354" s="211"/>
      <c r="B354" s="214"/>
      <c r="C354" s="198"/>
      <c r="D354" s="194"/>
      <c r="E354" s="177"/>
      <c r="F354" s="182"/>
      <c r="G354" s="182"/>
      <c r="H354" s="182"/>
      <c r="I354" s="182"/>
      <c r="J354" s="182"/>
      <c r="K354" s="182"/>
      <c r="L354" s="189"/>
      <c r="M354" s="182"/>
      <c r="N354" s="189"/>
      <c r="O354" s="189"/>
      <c r="P354" s="198"/>
      <c r="Q354" s="202"/>
      <c r="R354" s="195"/>
    </row>
    <row r="355" spans="1:20" s="7" customFormat="1" ht="13.5" customHeight="1" x14ac:dyDescent="0.2">
      <c r="A355" s="211"/>
      <c r="B355" s="218" t="str">
        <f>'Admón. Riesgos'!D74</f>
        <v xml:space="preserve">Seguimiento al tiempo de dedicación de los docentes a la investigación mediante resultados </v>
      </c>
      <c r="C355" s="196" t="str">
        <f>'Admón. Riesgos'!O74</f>
        <v>ZONA DE RIESGO IMPORTANTE</v>
      </c>
      <c r="D355" s="192" t="s">
        <v>87</v>
      </c>
      <c r="E355" s="175" t="s">
        <v>397</v>
      </c>
      <c r="F355" s="180" t="s">
        <v>17</v>
      </c>
      <c r="G355" s="180" t="s">
        <v>87</v>
      </c>
      <c r="H355" s="180" t="s">
        <v>87</v>
      </c>
      <c r="I355" s="180" t="s">
        <v>87</v>
      </c>
      <c r="J355" s="180" t="s">
        <v>93</v>
      </c>
      <c r="K355" s="180">
        <v>2</v>
      </c>
      <c r="L355" s="187" t="str">
        <f>IF(K355=1,"BAJA",IF(K355=2,"MEDIA",IF(K355=3,"ALTA","")))</f>
        <v>MEDIA</v>
      </c>
      <c r="M355" s="180">
        <v>10</v>
      </c>
      <c r="N355" s="187" t="str">
        <f>IF(M355=5,"LEVE",IF(M355=10,"MODERADO",IF(M355=20,"FUERTE","")))</f>
        <v>MODERADO</v>
      </c>
      <c r="O355" s="187">
        <f>K355*M355</f>
        <v>20</v>
      </c>
      <c r="P355" s="196" t="str">
        <f>VLOOKUP(O355,$M$548:$N$555,2,0)</f>
        <v>ZONA DE RIESGO IMPORTANTE</v>
      </c>
      <c r="Q355" s="179" t="str">
        <f>IF(P355=C355,"Se mantiene en la zona de riesgo",IF(AND(P355="*",C355="·"),"·","Cambia la evaluación antes de controles"))</f>
        <v>Se mantiene en la zona de riesgo</v>
      </c>
      <c r="R355" s="184" t="s">
        <v>74</v>
      </c>
    </row>
    <row r="356" spans="1:20" s="7" customFormat="1" x14ac:dyDescent="0.2">
      <c r="A356" s="211"/>
      <c r="B356" s="219"/>
      <c r="C356" s="197"/>
      <c r="D356" s="193"/>
      <c r="E356" s="176"/>
      <c r="F356" s="181"/>
      <c r="G356" s="181"/>
      <c r="H356" s="181"/>
      <c r="I356" s="181"/>
      <c r="J356" s="181"/>
      <c r="K356" s="181"/>
      <c r="L356" s="188"/>
      <c r="M356" s="181"/>
      <c r="N356" s="188"/>
      <c r="O356" s="188"/>
      <c r="P356" s="197"/>
      <c r="Q356" s="179"/>
      <c r="R356" s="195"/>
    </row>
    <row r="357" spans="1:20" s="7" customFormat="1" x14ac:dyDescent="0.2">
      <c r="A357" s="211"/>
      <c r="B357" s="219"/>
      <c r="C357" s="197"/>
      <c r="D357" s="193"/>
      <c r="E357" s="176"/>
      <c r="F357" s="181"/>
      <c r="G357" s="181"/>
      <c r="H357" s="181"/>
      <c r="I357" s="181"/>
      <c r="J357" s="181"/>
      <c r="K357" s="181"/>
      <c r="L357" s="188"/>
      <c r="M357" s="181"/>
      <c r="N357" s="188"/>
      <c r="O357" s="188"/>
      <c r="P357" s="197"/>
      <c r="Q357" s="179"/>
      <c r="R357" s="195"/>
    </row>
    <row r="358" spans="1:20" s="7" customFormat="1" x14ac:dyDescent="0.2">
      <c r="A358" s="211"/>
      <c r="B358" s="219"/>
      <c r="C358" s="197"/>
      <c r="D358" s="193"/>
      <c r="E358" s="176"/>
      <c r="F358" s="181"/>
      <c r="G358" s="181"/>
      <c r="H358" s="181"/>
      <c r="I358" s="181"/>
      <c r="J358" s="181"/>
      <c r="K358" s="181"/>
      <c r="L358" s="188"/>
      <c r="M358" s="181"/>
      <c r="N358" s="188"/>
      <c r="O358" s="188"/>
      <c r="P358" s="197"/>
      <c r="Q358" s="202"/>
      <c r="R358" s="195"/>
    </row>
    <row r="359" spans="1:20" s="7" customFormat="1" x14ac:dyDescent="0.2">
      <c r="A359" s="211"/>
      <c r="B359" s="220"/>
      <c r="C359" s="198"/>
      <c r="D359" s="194"/>
      <c r="E359" s="177"/>
      <c r="F359" s="182"/>
      <c r="G359" s="182"/>
      <c r="H359" s="182"/>
      <c r="I359" s="182"/>
      <c r="J359" s="182"/>
      <c r="K359" s="182"/>
      <c r="L359" s="189"/>
      <c r="M359" s="182"/>
      <c r="N359" s="189"/>
      <c r="O359" s="189"/>
      <c r="P359" s="198"/>
      <c r="Q359" s="202"/>
      <c r="R359" s="195"/>
    </row>
    <row r="360" spans="1:20" s="7" customFormat="1" ht="13.5" customHeight="1" x14ac:dyDescent="0.2">
      <c r="A360" s="211"/>
      <c r="B360" s="218" t="str">
        <f>'Admón. Riesgos'!D75</f>
        <v>Deficiencia en el ofrecimiento del servicio de educacion continuada para los egresados</v>
      </c>
      <c r="C360" s="196" t="str">
        <f>'Admón. Riesgos'!O75</f>
        <v>ZONA DE RIESGO MODERADO</v>
      </c>
      <c r="D360" s="192" t="s">
        <v>87</v>
      </c>
      <c r="E360" s="175" t="s">
        <v>265</v>
      </c>
      <c r="F360" s="180" t="s">
        <v>17</v>
      </c>
      <c r="G360" s="180" t="s">
        <v>87</v>
      </c>
      <c r="H360" s="180" t="s">
        <v>88</v>
      </c>
      <c r="I360" s="180" t="s">
        <v>87</v>
      </c>
      <c r="J360" s="180" t="s">
        <v>95</v>
      </c>
      <c r="K360" s="180">
        <v>1</v>
      </c>
      <c r="L360" s="187" t="str">
        <f>IF(K360=1,"BAJA",IF(K360=2,"MEDIA",IF(K360=3,"ALTA","")))</f>
        <v>BAJA</v>
      </c>
      <c r="M360" s="180">
        <v>10</v>
      </c>
      <c r="N360" s="187" t="str">
        <f>IF(M360=5,"LEVE",IF(M360=10,"MODERADO",IF(M360=20,"FUERTE","")))</f>
        <v>MODERADO</v>
      </c>
      <c r="O360" s="187">
        <f>K360*M360</f>
        <v>10</v>
      </c>
      <c r="P360" s="196" t="str">
        <f>VLOOKUP(O360,$M$548:$N$555,2,0)</f>
        <v>ZONA DE RIESGO MODERADO</v>
      </c>
      <c r="Q360" s="179" t="str">
        <f>IF(P360=C360,"Se mantiene en la zona de riesgo",IF(AND(P360="*",C360="·"),"·","Cambia la evaluación antes de controles"))</f>
        <v>Se mantiene en la zona de riesgo</v>
      </c>
      <c r="R360" s="195" t="s">
        <v>9</v>
      </c>
    </row>
    <row r="361" spans="1:20" s="7" customFormat="1" x14ac:dyDescent="0.2">
      <c r="A361" s="211"/>
      <c r="B361" s="219"/>
      <c r="C361" s="197"/>
      <c r="D361" s="193"/>
      <c r="E361" s="176"/>
      <c r="F361" s="181"/>
      <c r="G361" s="181"/>
      <c r="H361" s="181"/>
      <c r="I361" s="181"/>
      <c r="J361" s="181"/>
      <c r="K361" s="181"/>
      <c r="L361" s="188"/>
      <c r="M361" s="181"/>
      <c r="N361" s="188"/>
      <c r="O361" s="188"/>
      <c r="P361" s="197"/>
      <c r="Q361" s="179"/>
      <c r="R361" s="195"/>
    </row>
    <row r="362" spans="1:20" s="7" customFormat="1" x14ac:dyDescent="0.2">
      <c r="A362" s="211"/>
      <c r="B362" s="219"/>
      <c r="C362" s="197"/>
      <c r="D362" s="193"/>
      <c r="E362" s="176"/>
      <c r="F362" s="181"/>
      <c r="G362" s="181"/>
      <c r="H362" s="181"/>
      <c r="I362" s="181"/>
      <c r="J362" s="181"/>
      <c r="K362" s="181"/>
      <c r="L362" s="188"/>
      <c r="M362" s="181"/>
      <c r="N362" s="188"/>
      <c r="O362" s="188"/>
      <c r="P362" s="197"/>
      <c r="Q362" s="179"/>
      <c r="R362" s="195"/>
    </row>
    <row r="363" spans="1:20" s="7" customFormat="1" x14ac:dyDescent="0.2">
      <c r="A363" s="211"/>
      <c r="B363" s="219"/>
      <c r="C363" s="197"/>
      <c r="D363" s="193"/>
      <c r="E363" s="176"/>
      <c r="F363" s="181"/>
      <c r="G363" s="181"/>
      <c r="H363" s="181"/>
      <c r="I363" s="181"/>
      <c r="J363" s="181"/>
      <c r="K363" s="181"/>
      <c r="L363" s="188"/>
      <c r="M363" s="181"/>
      <c r="N363" s="188"/>
      <c r="O363" s="188"/>
      <c r="P363" s="197"/>
      <c r="Q363" s="202"/>
      <c r="R363" s="195"/>
      <c r="S363" s="105"/>
      <c r="T363" s="106"/>
    </row>
    <row r="364" spans="1:20" s="7" customFormat="1" x14ac:dyDescent="0.2">
      <c r="A364" s="211"/>
      <c r="B364" s="220"/>
      <c r="C364" s="198"/>
      <c r="D364" s="194"/>
      <c r="E364" s="177"/>
      <c r="F364" s="182"/>
      <c r="G364" s="182"/>
      <c r="H364" s="182"/>
      <c r="I364" s="182"/>
      <c r="J364" s="182"/>
      <c r="K364" s="182"/>
      <c r="L364" s="189"/>
      <c r="M364" s="182"/>
      <c r="N364" s="189"/>
      <c r="O364" s="189"/>
      <c r="P364" s="198"/>
      <c r="Q364" s="202"/>
      <c r="R364" s="195"/>
      <c r="S364" s="105"/>
      <c r="T364" s="106"/>
    </row>
    <row r="365" spans="1:20" s="7" customFormat="1" x14ac:dyDescent="0.2">
      <c r="A365" s="211"/>
      <c r="B365" s="218" t="str">
        <f>'Admón. Riesgos'!D76</f>
        <v xml:space="preserve">Poca participacion de los docentes de planta con las actividades de proyeccion social </v>
      </c>
      <c r="C365" s="196" t="str">
        <f>'Admón. Riesgos'!O76</f>
        <v>ZONA DE RIESGO ACEPTABLE</v>
      </c>
      <c r="D365" s="192" t="s">
        <v>87</v>
      </c>
      <c r="E365" s="175" t="s">
        <v>414</v>
      </c>
      <c r="F365" s="180" t="s">
        <v>17</v>
      </c>
      <c r="G365" s="180" t="s">
        <v>87</v>
      </c>
      <c r="H365" s="180" t="s">
        <v>88</v>
      </c>
      <c r="I365" s="180" t="s">
        <v>87</v>
      </c>
      <c r="J365" s="180" t="s">
        <v>95</v>
      </c>
      <c r="K365" s="180">
        <v>1</v>
      </c>
      <c r="L365" s="187" t="str">
        <f>IF(K365=1,"BAJA",IF(K365=2,"MEDIA",IF(K365=3,"ALTA","")))</f>
        <v>BAJA</v>
      </c>
      <c r="M365" s="180">
        <v>5</v>
      </c>
      <c r="N365" s="187" t="str">
        <f>IF(M365=5,"LEVE",IF(M365=10,"MODERADO",IF(M365=20,"FUERTE","")))</f>
        <v>LEVE</v>
      </c>
      <c r="O365" s="187">
        <f>K365*M365</f>
        <v>5</v>
      </c>
      <c r="P365" s="196" t="str">
        <f>VLOOKUP(O365,$M$548:$N$555,2,0)</f>
        <v>ZONA DE RIESGO ACEPTABLE</v>
      </c>
      <c r="Q365" s="179" t="str">
        <f>IF(P365=C365,"Se mantiene en la zona de riesgo",IF(AND(P365="*",C365="·"),"·","Cambia la evaluación antes de controles"))</f>
        <v>Se mantiene en la zona de riesgo</v>
      </c>
      <c r="R365" s="195" t="s">
        <v>9</v>
      </c>
      <c r="S365" s="105"/>
      <c r="T365" s="106"/>
    </row>
    <row r="366" spans="1:20" s="7" customFormat="1" x14ac:dyDescent="0.2">
      <c r="A366" s="211"/>
      <c r="B366" s="219"/>
      <c r="C366" s="197"/>
      <c r="D366" s="193"/>
      <c r="E366" s="176"/>
      <c r="F366" s="181"/>
      <c r="G366" s="181"/>
      <c r="H366" s="181"/>
      <c r="I366" s="181"/>
      <c r="J366" s="181"/>
      <c r="K366" s="181"/>
      <c r="L366" s="188"/>
      <c r="M366" s="181"/>
      <c r="N366" s="188"/>
      <c r="O366" s="188"/>
      <c r="P366" s="197"/>
      <c r="Q366" s="179"/>
      <c r="R366" s="195"/>
      <c r="S366" s="105"/>
      <c r="T366" s="106"/>
    </row>
    <row r="367" spans="1:20" s="7" customFormat="1" ht="13.5" customHeight="1" x14ac:dyDescent="0.2">
      <c r="A367" s="211"/>
      <c r="B367" s="219"/>
      <c r="C367" s="197"/>
      <c r="D367" s="193"/>
      <c r="E367" s="176"/>
      <c r="F367" s="181"/>
      <c r="G367" s="181"/>
      <c r="H367" s="181"/>
      <c r="I367" s="181"/>
      <c r="J367" s="181"/>
      <c r="K367" s="181"/>
      <c r="L367" s="188"/>
      <c r="M367" s="181"/>
      <c r="N367" s="188"/>
      <c r="O367" s="188"/>
      <c r="P367" s="197"/>
      <c r="Q367" s="179"/>
      <c r="R367" s="195"/>
      <c r="S367" s="105"/>
      <c r="T367" s="106"/>
    </row>
    <row r="368" spans="1:20" s="7" customFormat="1" x14ac:dyDescent="0.2">
      <c r="A368" s="211"/>
      <c r="B368" s="219"/>
      <c r="C368" s="197"/>
      <c r="D368" s="193"/>
      <c r="E368" s="176"/>
      <c r="F368" s="181"/>
      <c r="G368" s="181"/>
      <c r="H368" s="181"/>
      <c r="I368" s="181"/>
      <c r="J368" s="181"/>
      <c r="K368" s="181"/>
      <c r="L368" s="188"/>
      <c r="M368" s="181"/>
      <c r="N368" s="188"/>
      <c r="O368" s="188"/>
      <c r="P368" s="197"/>
      <c r="Q368" s="202"/>
      <c r="R368" s="195"/>
      <c r="S368" s="105"/>
      <c r="T368" s="106"/>
    </row>
    <row r="369" spans="1:20" s="7" customFormat="1" x14ac:dyDescent="0.2">
      <c r="A369" s="211"/>
      <c r="B369" s="220"/>
      <c r="C369" s="198"/>
      <c r="D369" s="194"/>
      <c r="E369" s="177"/>
      <c r="F369" s="182"/>
      <c r="G369" s="182"/>
      <c r="H369" s="182"/>
      <c r="I369" s="182"/>
      <c r="J369" s="182"/>
      <c r="K369" s="182"/>
      <c r="L369" s="189"/>
      <c r="M369" s="182"/>
      <c r="N369" s="189"/>
      <c r="O369" s="189"/>
      <c r="P369" s="198"/>
      <c r="Q369" s="202"/>
      <c r="R369" s="195"/>
      <c r="S369" s="105"/>
      <c r="T369" s="106"/>
    </row>
    <row r="370" spans="1:20" s="7" customFormat="1" ht="12.75" customHeight="1" x14ac:dyDescent="0.2">
      <c r="A370" s="211"/>
      <c r="B370" s="218" t="str">
        <f>'Admón. Riesgos'!D77</f>
        <v xml:space="preserve">Poca asignación de recursos para realizar visitar a las empresas del sector productivo y a las empresas empleadoras para el debido seguimiento del Egresado.  </v>
      </c>
      <c r="C370" s="196" t="str">
        <f>'Admón. Riesgos'!O77</f>
        <v>ZONA DE RIESGO INACEPTABLE</v>
      </c>
      <c r="D370" s="192" t="s">
        <v>87</v>
      </c>
      <c r="E370" s="175" t="s">
        <v>415</v>
      </c>
      <c r="F370" s="180" t="s">
        <v>17</v>
      </c>
      <c r="G370" s="180" t="s">
        <v>87</v>
      </c>
      <c r="H370" s="180" t="s">
        <v>88</v>
      </c>
      <c r="I370" s="180" t="s">
        <v>87</v>
      </c>
      <c r="J370" s="180" t="s">
        <v>94</v>
      </c>
      <c r="K370" s="180">
        <v>3</v>
      </c>
      <c r="L370" s="187" t="str">
        <f>IF(K370=1,"BAJA",IF(K370=2,"MEDIA",IF(K370=3,"ALTA","")))</f>
        <v>ALTA</v>
      </c>
      <c r="M370" s="180">
        <v>10</v>
      </c>
      <c r="N370" s="187" t="str">
        <f>IF(M370=5,"LEVE",IF(M370=10,"MODERADO",IF(M370=20,"FUERTE","")))</f>
        <v>MODERADO</v>
      </c>
      <c r="O370" s="187">
        <f>K370*M370</f>
        <v>30</v>
      </c>
      <c r="P370" s="196" t="str">
        <f>VLOOKUP(O370,$M$548:$N$555,2,0)</f>
        <v>ZONA DE RIESGO INACEPTABLE</v>
      </c>
      <c r="Q370" s="179" t="str">
        <f>IF(P370=C370,"Se mantiene en la zona de riesgo",IF(AND(P370="*",C370="·"),"·","Cambia la evaluación antes de controles"))</f>
        <v>Se mantiene en la zona de riesgo</v>
      </c>
      <c r="R370" s="195" t="s">
        <v>9</v>
      </c>
      <c r="S370" s="105"/>
      <c r="T370" s="106"/>
    </row>
    <row r="371" spans="1:20" s="7" customFormat="1" x14ac:dyDescent="0.2">
      <c r="A371" s="211"/>
      <c r="B371" s="219"/>
      <c r="C371" s="197"/>
      <c r="D371" s="193"/>
      <c r="E371" s="176"/>
      <c r="F371" s="181"/>
      <c r="G371" s="181"/>
      <c r="H371" s="181"/>
      <c r="I371" s="181"/>
      <c r="J371" s="181"/>
      <c r="K371" s="181"/>
      <c r="L371" s="188"/>
      <c r="M371" s="181"/>
      <c r="N371" s="188"/>
      <c r="O371" s="188"/>
      <c r="P371" s="197"/>
      <c r="Q371" s="179"/>
      <c r="R371" s="195"/>
      <c r="S371" s="105"/>
      <c r="T371" s="106"/>
    </row>
    <row r="372" spans="1:20" s="7" customFormat="1" x14ac:dyDescent="0.2">
      <c r="A372" s="211"/>
      <c r="B372" s="219"/>
      <c r="C372" s="197"/>
      <c r="D372" s="193"/>
      <c r="E372" s="176"/>
      <c r="F372" s="181"/>
      <c r="G372" s="181"/>
      <c r="H372" s="181"/>
      <c r="I372" s="181"/>
      <c r="J372" s="181"/>
      <c r="K372" s="181"/>
      <c r="L372" s="188"/>
      <c r="M372" s="181"/>
      <c r="N372" s="188"/>
      <c r="O372" s="188"/>
      <c r="P372" s="197"/>
      <c r="Q372" s="179"/>
      <c r="R372" s="195"/>
      <c r="S372" s="105"/>
      <c r="T372" s="106"/>
    </row>
    <row r="373" spans="1:20" s="7" customFormat="1" x14ac:dyDescent="0.2">
      <c r="A373" s="211"/>
      <c r="B373" s="219"/>
      <c r="C373" s="197"/>
      <c r="D373" s="193"/>
      <c r="E373" s="176"/>
      <c r="F373" s="181"/>
      <c r="G373" s="181"/>
      <c r="H373" s="181"/>
      <c r="I373" s="181"/>
      <c r="J373" s="181"/>
      <c r="K373" s="181"/>
      <c r="L373" s="188"/>
      <c r="M373" s="181"/>
      <c r="N373" s="188"/>
      <c r="O373" s="188"/>
      <c r="P373" s="197"/>
      <c r="Q373" s="202"/>
      <c r="R373" s="195"/>
      <c r="S373" s="105"/>
      <c r="T373" s="106"/>
    </row>
    <row r="374" spans="1:20" s="7" customFormat="1" x14ac:dyDescent="0.2">
      <c r="A374" s="211"/>
      <c r="B374" s="220"/>
      <c r="C374" s="198"/>
      <c r="D374" s="194"/>
      <c r="E374" s="177"/>
      <c r="F374" s="182"/>
      <c r="G374" s="182"/>
      <c r="H374" s="182"/>
      <c r="I374" s="182"/>
      <c r="J374" s="182"/>
      <c r="K374" s="182"/>
      <c r="L374" s="189"/>
      <c r="M374" s="182"/>
      <c r="N374" s="189"/>
      <c r="O374" s="189"/>
      <c r="P374" s="198"/>
      <c r="Q374" s="202"/>
      <c r="R374" s="195"/>
      <c r="S374" s="105"/>
      <c r="T374" s="106"/>
    </row>
    <row r="375" spans="1:20" s="7" customFormat="1" ht="25.5" customHeight="1" x14ac:dyDescent="0.2">
      <c r="A375" s="211"/>
      <c r="B375" s="218" t="str">
        <f>'Admón. Riesgos'!D78</f>
        <v xml:space="preserve">Falta de implementación de un Sotfware para el procedimiento en las actividades de la Actualización de Datos de los Egresados. Ya que sin esto no se logra realizar un Seguimiento completo y exitoso al Egresado. </v>
      </c>
      <c r="C375" s="196" t="str">
        <f>'Admón. Riesgos'!O78</f>
        <v>ZONA DE RIESGO ACEPTABLE</v>
      </c>
      <c r="D375" s="192" t="s">
        <v>87</v>
      </c>
      <c r="E375" s="175" t="s">
        <v>416</v>
      </c>
      <c r="F375" s="180" t="s">
        <v>17</v>
      </c>
      <c r="G375" s="180" t="s">
        <v>87</v>
      </c>
      <c r="H375" s="180" t="s">
        <v>87</v>
      </c>
      <c r="I375" s="180" t="s">
        <v>87</v>
      </c>
      <c r="J375" s="180" t="s">
        <v>89</v>
      </c>
      <c r="K375" s="180">
        <v>1</v>
      </c>
      <c r="L375" s="187" t="str">
        <f>IF(K375=1,"BAJA",IF(K375=2,"MEDIA",IF(K375=3,"ALTA","")))</f>
        <v>BAJA</v>
      </c>
      <c r="M375" s="180">
        <v>5</v>
      </c>
      <c r="N375" s="187" t="str">
        <f>IF(M375=5,"LEVE",IF(M375=10,"MODERADO",IF(M375=20,"FUERTE","")))</f>
        <v>LEVE</v>
      </c>
      <c r="O375" s="187">
        <f>K375*M375</f>
        <v>5</v>
      </c>
      <c r="P375" s="196" t="str">
        <f>VLOOKUP(O375,$M$548:$N$555,2,0)</f>
        <v>ZONA DE RIESGO ACEPTABLE</v>
      </c>
      <c r="Q375" s="179" t="str">
        <f>IF(P375=C375,"Se mantiene en la zona de riesgo",IF(AND(P375="*",C375="·"),"·","Cambia la evaluación antes de controles"))</f>
        <v>Se mantiene en la zona de riesgo</v>
      </c>
      <c r="R375" s="195" t="s">
        <v>9</v>
      </c>
      <c r="S375" s="105"/>
      <c r="T375" s="106"/>
    </row>
    <row r="376" spans="1:20" s="7" customFormat="1" x14ac:dyDescent="0.2">
      <c r="A376" s="211"/>
      <c r="B376" s="219"/>
      <c r="C376" s="197"/>
      <c r="D376" s="193"/>
      <c r="E376" s="176"/>
      <c r="F376" s="181"/>
      <c r="G376" s="181"/>
      <c r="H376" s="181"/>
      <c r="I376" s="181"/>
      <c r="J376" s="181"/>
      <c r="K376" s="181"/>
      <c r="L376" s="188"/>
      <c r="M376" s="181"/>
      <c r="N376" s="188"/>
      <c r="O376" s="188"/>
      <c r="P376" s="197"/>
      <c r="Q376" s="179"/>
      <c r="R376" s="195"/>
      <c r="S376" s="105"/>
      <c r="T376" s="106"/>
    </row>
    <row r="377" spans="1:20" s="7" customFormat="1" x14ac:dyDescent="0.2">
      <c r="A377" s="211"/>
      <c r="B377" s="219"/>
      <c r="C377" s="197"/>
      <c r="D377" s="193"/>
      <c r="E377" s="176"/>
      <c r="F377" s="181"/>
      <c r="G377" s="181"/>
      <c r="H377" s="181"/>
      <c r="I377" s="181"/>
      <c r="J377" s="181"/>
      <c r="K377" s="181"/>
      <c r="L377" s="188"/>
      <c r="M377" s="181"/>
      <c r="N377" s="188"/>
      <c r="O377" s="188"/>
      <c r="P377" s="197"/>
      <c r="Q377" s="179"/>
      <c r="R377" s="195"/>
      <c r="S377" s="105"/>
      <c r="T377" s="106"/>
    </row>
    <row r="378" spans="1:20" s="7" customFormat="1" x14ac:dyDescent="0.2">
      <c r="A378" s="211"/>
      <c r="B378" s="219"/>
      <c r="C378" s="197"/>
      <c r="D378" s="193"/>
      <c r="E378" s="176"/>
      <c r="F378" s="181"/>
      <c r="G378" s="181"/>
      <c r="H378" s="181"/>
      <c r="I378" s="181"/>
      <c r="J378" s="181"/>
      <c r="K378" s="181"/>
      <c r="L378" s="188"/>
      <c r="M378" s="181"/>
      <c r="N378" s="188"/>
      <c r="O378" s="188"/>
      <c r="P378" s="197"/>
      <c r="Q378" s="202"/>
      <c r="R378" s="195"/>
      <c r="S378" s="105"/>
      <c r="T378" s="106"/>
    </row>
    <row r="379" spans="1:20" s="7" customFormat="1" x14ac:dyDescent="0.2">
      <c r="A379" s="211"/>
      <c r="B379" s="220"/>
      <c r="C379" s="198"/>
      <c r="D379" s="194"/>
      <c r="E379" s="177"/>
      <c r="F379" s="182"/>
      <c r="G379" s="182"/>
      <c r="H379" s="182"/>
      <c r="I379" s="182"/>
      <c r="J379" s="182"/>
      <c r="K379" s="182"/>
      <c r="L379" s="189"/>
      <c r="M379" s="182"/>
      <c r="N379" s="189"/>
      <c r="O379" s="189"/>
      <c r="P379" s="198"/>
      <c r="Q379" s="202"/>
      <c r="R379" s="195"/>
      <c r="S379" s="105"/>
      <c r="T379" s="106"/>
    </row>
    <row r="380" spans="1:20" s="7" customFormat="1" x14ac:dyDescent="0.2">
      <c r="A380" s="211"/>
      <c r="B380" s="218" t="str">
        <f>'Admón. Riesgos'!D79</f>
        <v xml:space="preserve">Falta de recuros para publicidad de los programas academicos ofertados. Iniciativa de un  plan de marketing. </v>
      </c>
      <c r="C380" s="196" t="str">
        <f>'Admón. Riesgos'!O79</f>
        <v>ZONA DE RIESGO INACEPTABLE</v>
      </c>
      <c r="D380" s="192" t="s">
        <v>87</v>
      </c>
      <c r="E380" s="175" t="s">
        <v>417</v>
      </c>
      <c r="F380" s="185" t="s">
        <v>19</v>
      </c>
      <c r="G380" s="180" t="s">
        <v>87</v>
      </c>
      <c r="H380" s="185" t="s">
        <v>87</v>
      </c>
      <c r="I380" s="185" t="s">
        <v>87</v>
      </c>
      <c r="J380" s="185" t="s">
        <v>89</v>
      </c>
      <c r="K380" s="180">
        <v>2</v>
      </c>
      <c r="L380" s="187" t="str">
        <f>IF(K380=1,"BAJA",IF(K380=2,"MEDIA",IF(K380=3,"ALTA","")))</f>
        <v>MEDIA</v>
      </c>
      <c r="M380" s="180">
        <v>20</v>
      </c>
      <c r="N380" s="187" t="str">
        <f>IF(M380=5,"LEVE",IF(M380=10,"MODERADO",IF(M380=20,"FUERTE","")))</f>
        <v>FUERTE</v>
      </c>
      <c r="O380" s="187">
        <f>K380*M380</f>
        <v>40</v>
      </c>
      <c r="P380" s="196" t="str">
        <f>VLOOKUP(O380,$M$548:$N$555,2,0)</f>
        <v>ZONA DE RIESGO INACEPTABLE</v>
      </c>
      <c r="Q380" s="179" t="str">
        <f>IF(P380=C380,"Se mantiene en la zona de riesgo",IF(AND(P380="*",C380="·"),"·","Cambia la evaluación antes de controles"))</f>
        <v>Se mantiene en la zona de riesgo</v>
      </c>
      <c r="R380" s="195" t="s">
        <v>74</v>
      </c>
      <c r="S380" s="105"/>
      <c r="T380" s="106"/>
    </row>
    <row r="381" spans="1:20" s="7" customFormat="1" ht="12.75" customHeight="1" x14ac:dyDescent="0.2">
      <c r="A381" s="211"/>
      <c r="B381" s="219"/>
      <c r="C381" s="197"/>
      <c r="D381" s="193"/>
      <c r="E381" s="176"/>
      <c r="F381" s="185"/>
      <c r="G381" s="181"/>
      <c r="H381" s="185"/>
      <c r="I381" s="185"/>
      <c r="J381" s="185"/>
      <c r="K381" s="181"/>
      <c r="L381" s="188"/>
      <c r="M381" s="181"/>
      <c r="N381" s="188"/>
      <c r="O381" s="188"/>
      <c r="P381" s="197"/>
      <c r="Q381" s="179"/>
      <c r="R381" s="195"/>
      <c r="S381" s="105"/>
      <c r="T381" s="106"/>
    </row>
    <row r="382" spans="1:20" s="7" customFormat="1" x14ac:dyDescent="0.2">
      <c r="A382" s="211"/>
      <c r="B382" s="219"/>
      <c r="C382" s="197"/>
      <c r="D382" s="193"/>
      <c r="E382" s="176"/>
      <c r="F382" s="185"/>
      <c r="G382" s="181"/>
      <c r="H382" s="185"/>
      <c r="I382" s="185"/>
      <c r="J382" s="185"/>
      <c r="K382" s="181"/>
      <c r="L382" s="188"/>
      <c r="M382" s="181"/>
      <c r="N382" s="188"/>
      <c r="O382" s="188"/>
      <c r="P382" s="197"/>
      <c r="Q382" s="179"/>
      <c r="R382" s="195"/>
      <c r="S382" s="105"/>
      <c r="T382" s="106"/>
    </row>
    <row r="383" spans="1:20" s="7" customFormat="1" x14ac:dyDescent="0.2">
      <c r="A383" s="211"/>
      <c r="B383" s="219"/>
      <c r="C383" s="197"/>
      <c r="D383" s="193"/>
      <c r="E383" s="176"/>
      <c r="F383" s="185"/>
      <c r="G383" s="181"/>
      <c r="H383" s="185"/>
      <c r="I383" s="185"/>
      <c r="J383" s="185"/>
      <c r="K383" s="181"/>
      <c r="L383" s="188"/>
      <c r="M383" s="181"/>
      <c r="N383" s="188"/>
      <c r="O383" s="188"/>
      <c r="P383" s="197"/>
      <c r="Q383" s="202"/>
      <c r="R383" s="195"/>
      <c r="S383" s="105"/>
      <c r="T383" s="106"/>
    </row>
    <row r="384" spans="1:20" s="7" customFormat="1" x14ac:dyDescent="0.2">
      <c r="A384" s="211"/>
      <c r="B384" s="220"/>
      <c r="C384" s="198"/>
      <c r="D384" s="194"/>
      <c r="E384" s="177"/>
      <c r="F384" s="185"/>
      <c r="G384" s="182"/>
      <c r="H384" s="185"/>
      <c r="I384" s="185"/>
      <c r="J384" s="185"/>
      <c r="K384" s="182"/>
      <c r="L384" s="189"/>
      <c r="M384" s="182"/>
      <c r="N384" s="189"/>
      <c r="O384" s="189"/>
      <c r="P384" s="198"/>
      <c r="Q384" s="202"/>
      <c r="R384" s="195"/>
      <c r="S384" s="105"/>
      <c r="T384" s="106"/>
    </row>
    <row r="385" spans="1:20" s="7" customFormat="1" ht="12.75" customHeight="1" x14ac:dyDescent="0.2">
      <c r="A385" s="211"/>
      <c r="B385" s="218" t="str">
        <f>'Admón. Riesgos'!D80</f>
        <v>Falta de espacio fisico para los grupos del area de la cultura y deporte, consultorio para las atenciones odontologicas, psicologicas.</v>
      </c>
      <c r="C385" s="196" t="str">
        <f>'Admón. Riesgos'!O80</f>
        <v>ZONA DE RIESGO IMPORTANTE</v>
      </c>
      <c r="D385" s="192" t="s">
        <v>87</v>
      </c>
      <c r="E385" s="175" t="s">
        <v>432</v>
      </c>
      <c r="F385" s="180" t="s">
        <v>19</v>
      </c>
      <c r="G385" s="180" t="s">
        <v>87</v>
      </c>
      <c r="H385" s="180" t="s">
        <v>88</v>
      </c>
      <c r="I385" s="180" t="s">
        <v>87</v>
      </c>
      <c r="J385" s="180" t="s">
        <v>95</v>
      </c>
      <c r="K385" s="180">
        <v>2</v>
      </c>
      <c r="L385" s="187" t="str">
        <f>IF(K385=1,"BAJA",IF(K385=2,"MEDIA",IF(K385=3,"ALTA","")))</f>
        <v>MEDIA</v>
      </c>
      <c r="M385" s="180">
        <v>10</v>
      </c>
      <c r="N385" s="187" t="str">
        <f>IF(M385=5,"LEVE",IF(M385=10,"MODERADO",IF(M385=20,"FUERTE","")))</f>
        <v>MODERADO</v>
      </c>
      <c r="O385" s="187">
        <f>K385*M385</f>
        <v>20</v>
      </c>
      <c r="P385" s="196" t="str">
        <f>VLOOKUP(O385,$M$548:$N$555,2,0)</f>
        <v>ZONA DE RIESGO IMPORTANTE</v>
      </c>
      <c r="Q385" s="179" t="str">
        <f>IF(P385=C385,"Se mantiene en la zona de riesgo",IF(AND(P385="*",C385="·"),"·","Cambia la evaluación antes de controles"))</f>
        <v>Se mantiene en la zona de riesgo</v>
      </c>
      <c r="R385" s="195" t="s">
        <v>9</v>
      </c>
      <c r="S385" s="105"/>
      <c r="T385" s="106"/>
    </row>
    <row r="386" spans="1:20" s="7" customFormat="1" x14ac:dyDescent="0.2">
      <c r="A386" s="211"/>
      <c r="B386" s="219"/>
      <c r="C386" s="197"/>
      <c r="D386" s="193"/>
      <c r="E386" s="176"/>
      <c r="F386" s="181"/>
      <c r="G386" s="181"/>
      <c r="H386" s="181"/>
      <c r="I386" s="181"/>
      <c r="J386" s="181"/>
      <c r="K386" s="181"/>
      <c r="L386" s="188"/>
      <c r="M386" s="181"/>
      <c r="N386" s="188"/>
      <c r="O386" s="188"/>
      <c r="P386" s="197"/>
      <c r="Q386" s="179"/>
      <c r="R386" s="195"/>
      <c r="S386" s="105"/>
      <c r="T386" s="106"/>
    </row>
    <row r="387" spans="1:20" s="7" customFormat="1" x14ac:dyDescent="0.2">
      <c r="A387" s="211"/>
      <c r="B387" s="219"/>
      <c r="C387" s="197"/>
      <c r="D387" s="193"/>
      <c r="E387" s="176"/>
      <c r="F387" s="181"/>
      <c r="G387" s="181"/>
      <c r="H387" s="181"/>
      <c r="I387" s="181"/>
      <c r="J387" s="181"/>
      <c r="K387" s="181"/>
      <c r="L387" s="188"/>
      <c r="M387" s="181"/>
      <c r="N387" s="188"/>
      <c r="O387" s="188"/>
      <c r="P387" s="197"/>
      <c r="Q387" s="179"/>
      <c r="R387" s="195"/>
      <c r="S387" s="105"/>
      <c r="T387" s="106"/>
    </row>
    <row r="388" spans="1:20" s="7" customFormat="1" x14ac:dyDescent="0.2">
      <c r="A388" s="211"/>
      <c r="B388" s="219"/>
      <c r="C388" s="197"/>
      <c r="D388" s="193"/>
      <c r="E388" s="176"/>
      <c r="F388" s="181"/>
      <c r="G388" s="181"/>
      <c r="H388" s="181"/>
      <c r="I388" s="181"/>
      <c r="J388" s="181"/>
      <c r="K388" s="181"/>
      <c r="L388" s="188"/>
      <c r="M388" s="181"/>
      <c r="N388" s="188"/>
      <c r="O388" s="188"/>
      <c r="P388" s="197"/>
      <c r="Q388" s="202"/>
      <c r="R388" s="195"/>
      <c r="S388" s="105"/>
      <c r="T388" s="106"/>
    </row>
    <row r="389" spans="1:20" s="7" customFormat="1" x14ac:dyDescent="0.2">
      <c r="A389" s="211"/>
      <c r="B389" s="220"/>
      <c r="C389" s="198"/>
      <c r="D389" s="194"/>
      <c r="E389" s="177"/>
      <c r="F389" s="182"/>
      <c r="G389" s="182"/>
      <c r="H389" s="182"/>
      <c r="I389" s="182"/>
      <c r="J389" s="182"/>
      <c r="K389" s="182"/>
      <c r="L389" s="189"/>
      <c r="M389" s="182"/>
      <c r="N389" s="189"/>
      <c r="O389" s="189"/>
      <c r="P389" s="198"/>
      <c r="Q389" s="202"/>
      <c r="R389" s="195"/>
      <c r="S389" s="105"/>
      <c r="T389" s="106"/>
    </row>
    <row r="390" spans="1:20" s="7" customFormat="1" ht="12.75" customHeight="1" x14ac:dyDescent="0.2">
      <c r="A390" s="211"/>
      <c r="B390" s="218" t="str">
        <f>'Admón. Riesgos'!D81</f>
        <v xml:space="preserve">Falta de recursos para desarrollar los proyectos, planes y programas. </v>
      </c>
      <c r="C390" s="196" t="str">
        <f>'Admón. Riesgos'!O81</f>
        <v>ZONA DE RIESGO INACEPTABLE</v>
      </c>
      <c r="D390" s="192" t="s">
        <v>87</v>
      </c>
      <c r="E390" s="175" t="s">
        <v>433</v>
      </c>
      <c r="F390" s="180" t="s">
        <v>17</v>
      </c>
      <c r="G390" s="180" t="s">
        <v>87</v>
      </c>
      <c r="H390" s="180" t="s">
        <v>88</v>
      </c>
      <c r="I390" s="180" t="s">
        <v>87</v>
      </c>
      <c r="J390" s="180" t="s">
        <v>89</v>
      </c>
      <c r="K390" s="180">
        <v>2</v>
      </c>
      <c r="L390" s="187" t="str">
        <f>IF(K390=1,"BAJA",IF(K390=2,"MEDIA",IF(K390=3,"ALTA","")))</f>
        <v>MEDIA</v>
      </c>
      <c r="M390" s="180">
        <v>20</v>
      </c>
      <c r="N390" s="187" t="str">
        <f>IF(M390=5,"LEVE",IF(M390=10,"MODERADO",IF(M390=20,"FUERTE","")))</f>
        <v>FUERTE</v>
      </c>
      <c r="O390" s="187">
        <f>K390*M390</f>
        <v>40</v>
      </c>
      <c r="P390" s="196" t="str">
        <f>VLOOKUP(O390,$M$548:$N$555,2,0)</f>
        <v>ZONA DE RIESGO INACEPTABLE</v>
      </c>
      <c r="Q390" s="179" t="str">
        <f>IF(P390=C390,"Se mantiene en la zona de riesgo",IF(AND(P390="*",C390="·"),"·","Cambia la evaluación antes de controles"))</f>
        <v>Se mantiene en la zona de riesgo</v>
      </c>
      <c r="R390" s="195" t="s">
        <v>9</v>
      </c>
      <c r="S390" s="105"/>
      <c r="T390" s="106"/>
    </row>
    <row r="391" spans="1:20" s="7" customFormat="1" x14ac:dyDescent="0.2">
      <c r="A391" s="211"/>
      <c r="B391" s="219"/>
      <c r="C391" s="197"/>
      <c r="D391" s="193"/>
      <c r="E391" s="176"/>
      <c r="F391" s="181"/>
      <c r="G391" s="181"/>
      <c r="H391" s="181"/>
      <c r="I391" s="181"/>
      <c r="J391" s="181"/>
      <c r="K391" s="181"/>
      <c r="L391" s="188"/>
      <c r="M391" s="181"/>
      <c r="N391" s="188"/>
      <c r="O391" s="188"/>
      <c r="P391" s="197"/>
      <c r="Q391" s="179"/>
      <c r="R391" s="195"/>
      <c r="S391" s="105"/>
      <c r="T391" s="106"/>
    </row>
    <row r="392" spans="1:20" s="7" customFormat="1" x14ac:dyDescent="0.2">
      <c r="A392" s="211"/>
      <c r="B392" s="219"/>
      <c r="C392" s="197"/>
      <c r="D392" s="193"/>
      <c r="E392" s="176"/>
      <c r="F392" s="181"/>
      <c r="G392" s="181"/>
      <c r="H392" s="181"/>
      <c r="I392" s="181"/>
      <c r="J392" s="181"/>
      <c r="K392" s="181"/>
      <c r="L392" s="188"/>
      <c r="M392" s="181"/>
      <c r="N392" s="188"/>
      <c r="O392" s="188"/>
      <c r="P392" s="197"/>
      <c r="Q392" s="179"/>
      <c r="R392" s="195"/>
      <c r="S392" s="105"/>
      <c r="T392" s="106"/>
    </row>
    <row r="393" spans="1:20" s="7" customFormat="1" x14ac:dyDescent="0.2">
      <c r="A393" s="211"/>
      <c r="B393" s="219"/>
      <c r="C393" s="197"/>
      <c r="D393" s="193"/>
      <c r="E393" s="176"/>
      <c r="F393" s="181"/>
      <c r="G393" s="181"/>
      <c r="H393" s="181"/>
      <c r="I393" s="181"/>
      <c r="J393" s="181"/>
      <c r="K393" s="181"/>
      <c r="L393" s="188"/>
      <c r="M393" s="181"/>
      <c r="N393" s="188"/>
      <c r="O393" s="188"/>
      <c r="P393" s="197"/>
      <c r="Q393" s="202"/>
      <c r="R393" s="195"/>
      <c r="S393" s="105"/>
      <c r="T393" s="106"/>
    </row>
    <row r="394" spans="1:20" s="7" customFormat="1" x14ac:dyDescent="0.2">
      <c r="A394" s="211"/>
      <c r="B394" s="220"/>
      <c r="C394" s="198"/>
      <c r="D394" s="194"/>
      <c r="E394" s="177"/>
      <c r="F394" s="182"/>
      <c r="G394" s="182"/>
      <c r="H394" s="182"/>
      <c r="I394" s="182"/>
      <c r="J394" s="182"/>
      <c r="K394" s="182"/>
      <c r="L394" s="189"/>
      <c r="M394" s="182"/>
      <c r="N394" s="189"/>
      <c r="O394" s="189"/>
      <c r="P394" s="198"/>
      <c r="Q394" s="202"/>
      <c r="R394" s="195"/>
      <c r="S394" s="105"/>
      <c r="T394" s="106"/>
    </row>
    <row r="395" spans="1:20" s="7" customFormat="1" ht="12.75" customHeight="1" x14ac:dyDescent="0.2">
      <c r="A395" s="211"/>
      <c r="B395" s="218" t="str">
        <f>'Admón. Riesgos'!D82</f>
        <v xml:space="preserve">Falta de vinculacion del personal de apoyo a bienestar en la etapa del periodo de planeacion </v>
      </c>
      <c r="C395" s="196" t="str">
        <f>'Admón. Riesgos'!O82</f>
        <v>ZONA DE RIESGO IMPORTANTE</v>
      </c>
      <c r="D395" s="192" t="s">
        <v>87</v>
      </c>
      <c r="E395" s="175" t="s">
        <v>434</v>
      </c>
      <c r="F395" s="180" t="s">
        <v>19</v>
      </c>
      <c r="G395" s="180" t="s">
        <v>87</v>
      </c>
      <c r="H395" s="180" t="s">
        <v>88</v>
      </c>
      <c r="I395" s="180" t="s">
        <v>87</v>
      </c>
      <c r="J395" s="180" t="s">
        <v>95</v>
      </c>
      <c r="K395" s="180">
        <v>2</v>
      </c>
      <c r="L395" s="187" t="str">
        <f>IF(K395=1,"BAJA",IF(K395=2,"MEDIA",IF(K395=3,"ALTA","")))</f>
        <v>MEDIA</v>
      </c>
      <c r="M395" s="180">
        <v>10</v>
      </c>
      <c r="N395" s="187" t="str">
        <f>IF(M395=5,"LEVE",IF(M395=10,"MODERADO",IF(M395=20,"FUERTE","")))</f>
        <v>MODERADO</v>
      </c>
      <c r="O395" s="187">
        <f>K395*M395</f>
        <v>20</v>
      </c>
      <c r="P395" s="196" t="str">
        <f>VLOOKUP(O395,$M$548:$N$555,2,0)</f>
        <v>ZONA DE RIESGO IMPORTANTE</v>
      </c>
      <c r="Q395" s="179" t="str">
        <f>IF(P395=C395,"Se mantiene en la zona de riesgo",IF(AND(P395="*",C395="·"),"·","Cambia la evaluación antes de controles"))</f>
        <v>Se mantiene en la zona de riesgo</v>
      </c>
      <c r="R395" s="195" t="s">
        <v>9</v>
      </c>
      <c r="S395" s="105"/>
      <c r="T395" s="106"/>
    </row>
    <row r="396" spans="1:20" s="7" customFormat="1" x14ac:dyDescent="0.2">
      <c r="A396" s="211"/>
      <c r="B396" s="219"/>
      <c r="C396" s="197"/>
      <c r="D396" s="193"/>
      <c r="E396" s="176"/>
      <c r="F396" s="181"/>
      <c r="G396" s="181"/>
      <c r="H396" s="181"/>
      <c r="I396" s="181"/>
      <c r="J396" s="181"/>
      <c r="K396" s="181"/>
      <c r="L396" s="188"/>
      <c r="M396" s="181"/>
      <c r="N396" s="188"/>
      <c r="O396" s="188"/>
      <c r="P396" s="197"/>
      <c r="Q396" s="179"/>
      <c r="R396" s="195"/>
      <c r="S396" s="105"/>
      <c r="T396" s="106"/>
    </row>
    <row r="397" spans="1:20" s="7" customFormat="1" x14ac:dyDescent="0.2">
      <c r="A397" s="211"/>
      <c r="B397" s="219"/>
      <c r="C397" s="197"/>
      <c r="D397" s="193"/>
      <c r="E397" s="176"/>
      <c r="F397" s="181"/>
      <c r="G397" s="181"/>
      <c r="H397" s="181"/>
      <c r="I397" s="181"/>
      <c r="J397" s="181"/>
      <c r="K397" s="181"/>
      <c r="L397" s="188"/>
      <c r="M397" s="181"/>
      <c r="N397" s="188"/>
      <c r="O397" s="188"/>
      <c r="P397" s="197"/>
      <c r="Q397" s="179"/>
      <c r="R397" s="195"/>
      <c r="S397" s="105"/>
      <c r="T397" s="106"/>
    </row>
    <row r="398" spans="1:20" s="7" customFormat="1" x14ac:dyDescent="0.2">
      <c r="A398" s="211"/>
      <c r="B398" s="219"/>
      <c r="C398" s="197"/>
      <c r="D398" s="193"/>
      <c r="E398" s="176"/>
      <c r="F398" s="181"/>
      <c r="G398" s="181"/>
      <c r="H398" s="181"/>
      <c r="I398" s="181"/>
      <c r="J398" s="181"/>
      <c r="K398" s="181"/>
      <c r="L398" s="188"/>
      <c r="M398" s="181"/>
      <c r="N398" s="188"/>
      <c r="O398" s="188"/>
      <c r="P398" s="197"/>
      <c r="Q398" s="202"/>
      <c r="R398" s="195"/>
      <c r="S398" s="105"/>
      <c r="T398" s="106"/>
    </row>
    <row r="399" spans="1:20" s="7" customFormat="1" x14ac:dyDescent="0.2">
      <c r="A399" s="211"/>
      <c r="B399" s="220"/>
      <c r="C399" s="198"/>
      <c r="D399" s="194"/>
      <c r="E399" s="177"/>
      <c r="F399" s="182"/>
      <c r="G399" s="182"/>
      <c r="H399" s="182"/>
      <c r="I399" s="182"/>
      <c r="J399" s="182"/>
      <c r="K399" s="182"/>
      <c r="L399" s="189"/>
      <c r="M399" s="182"/>
      <c r="N399" s="189"/>
      <c r="O399" s="189"/>
      <c r="P399" s="198"/>
      <c r="Q399" s="202"/>
      <c r="R399" s="195"/>
      <c r="S399" s="105"/>
      <c r="T399" s="106"/>
    </row>
    <row r="400" spans="1:20" s="7" customFormat="1" ht="12.75" customHeight="1" x14ac:dyDescent="0.2">
      <c r="A400" s="211"/>
      <c r="B400" s="212" t="str">
        <f>'Admón. Riesgos'!D83</f>
        <v>Insuficiencia en el suministro del material bibliográfico para el abastecimiento en consulta de los programas académicos actuales y futuros.</v>
      </c>
      <c r="C400" s="196" t="str">
        <f>'Admón. Riesgos'!O83</f>
        <v>ZONA DE RIESGO IMPORTANTE</v>
      </c>
      <c r="D400" s="192" t="s">
        <v>87</v>
      </c>
      <c r="E400" s="175" t="s">
        <v>447</v>
      </c>
      <c r="F400" s="180" t="s">
        <v>19</v>
      </c>
      <c r="G400" s="180" t="s">
        <v>87</v>
      </c>
      <c r="H400" s="180" t="s">
        <v>87</v>
      </c>
      <c r="I400" s="180" t="s">
        <v>88</v>
      </c>
      <c r="J400" s="180" t="s">
        <v>94</v>
      </c>
      <c r="K400" s="180">
        <v>1</v>
      </c>
      <c r="L400" s="187" t="str">
        <f>IF(K400=1,"BAJA",IF(K400=2,"MEDIA",IF(K400=3,"ALTA","")))</f>
        <v>BAJA</v>
      </c>
      <c r="M400" s="180">
        <v>5</v>
      </c>
      <c r="N400" s="187" t="str">
        <f>IF(M400=5,"LEVE",IF(M400=10,"MODERADO",IF(M400=20,"FUERTE","")))</f>
        <v>LEVE</v>
      </c>
      <c r="O400" s="187">
        <f>K400*M400</f>
        <v>5</v>
      </c>
      <c r="P400" s="196" t="str">
        <f>VLOOKUP(O400,$M$548:$N$555,2,0)</f>
        <v>ZONA DE RIESGO ACEPTABLE</v>
      </c>
      <c r="Q400" s="179" t="str">
        <f>IF(P400=C400,"Se mantiene en la zona de riesgo",IF(AND(P400="*",C400="·"),"·","Cambia la evaluación antes de controles"))</f>
        <v>Cambia la evaluación antes de controles</v>
      </c>
      <c r="R400" s="195" t="s">
        <v>74</v>
      </c>
      <c r="S400" s="105"/>
      <c r="T400" s="106"/>
    </row>
    <row r="401" spans="1:20" s="7" customFormat="1" x14ac:dyDescent="0.2">
      <c r="A401" s="211"/>
      <c r="B401" s="213"/>
      <c r="C401" s="197"/>
      <c r="D401" s="193"/>
      <c r="E401" s="176"/>
      <c r="F401" s="181"/>
      <c r="G401" s="181"/>
      <c r="H401" s="181"/>
      <c r="I401" s="181"/>
      <c r="J401" s="181"/>
      <c r="K401" s="181"/>
      <c r="L401" s="188"/>
      <c r="M401" s="181"/>
      <c r="N401" s="188"/>
      <c r="O401" s="188"/>
      <c r="P401" s="197"/>
      <c r="Q401" s="179"/>
      <c r="R401" s="195"/>
      <c r="S401" s="105"/>
      <c r="T401" s="106"/>
    </row>
    <row r="402" spans="1:20" s="7" customFormat="1" x14ac:dyDescent="0.2">
      <c r="A402" s="211"/>
      <c r="B402" s="213"/>
      <c r="C402" s="197"/>
      <c r="D402" s="193"/>
      <c r="E402" s="176"/>
      <c r="F402" s="181"/>
      <c r="G402" s="181"/>
      <c r="H402" s="181"/>
      <c r="I402" s="181"/>
      <c r="J402" s="181"/>
      <c r="K402" s="181"/>
      <c r="L402" s="188"/>
      <c r="M402" s="181"/>
      <c r="N402" s="188"/>
      <c r="O402" s="188"/>
      <c r="P402" s="197"/>
      <c r="Q402" s="179"/>
      <c r="R402" s="195"/>
      <c r="S402" s="105"/>
      <c r="T402" s="106"/>
    </row>
    <row r="403" spans="1:20" s="7" customFormat="1" x14ac:dyDescent="0.2">
      <c r="A403" s="211"/>
      <c r="B403" s="213"/>
      <c r="C403" s="197"/>
      <c r="D403" s="193"/>
      <c r="E403" s="176"/>
      <c r="F403" s="181"/>
      <c r="G403" s="181"/>
      <c r="H403" s="181"/>
      <c r="I403" s="181"/>
      <c r="J403" s="181"/>
      <c r="K403" s="181"/>
      <c r="L403" s="188"/>
      <c r="M403" s="181"/>
      <c r="N403" s="188"/>
      <c r="O403" s="188"/>
      <c r="P403" s="197"/>
      <c r="Q403" s="202"/>
      <c r="R403" s="195"/>
      <c r="S403" s="105"/>
      <c r="T403" s="106"/>
    </row>
    <row r="404" spans="1:20" s="7" customFormat="1" x14ac:dyDescent="0.2">
      <c r="A404" s="211"/>
      <c r="B404" s="214"/>
      <c r="C404" s="198"/>
      <c r="D404" s="194"/>
      <c r="E404" s="177"/>
      <c r="F404" s="182"/>
      <c r="G404" s="182"/>
      <c r="H404" s="182"/>
      <c r="I404" s="182"/>
      <c r="J404" s="182"/>
      <c r="K404" s="182"/>
      <c r="L404" s="189"/>
      <c r="M404" s="182"/>
      <c r="N404" s="189"/>
      <c r="O404" s="189"/>
      <c r="P404" s="198"/>
      <c r="Q404" s="202"/>
      <c r="R404" s="195"/>
      <c r="S404" s="105"/>
      <c r="T404" s="106"/>
    </row>
    <row r="405" spans="1:20" s="7" customFormat="1" ht="12.75" customHeight="1" x14ac:dyDescent="0.2">
      <c r="A405" s="211"/>
      <c r="B405" s="212" t="str">
        <f>'Admón. Riesgos'!D84</f>
        <v xml:space="preserve">La oficina de Control y registro tenga en cuenta el listado del material bibliografico a los estudiantes que se encuentran en proceso de graduacion con el fin de recuperar dicho material </v>
      </c>
      <c r="C405" s="196" t="str">
        <f>'Admón. Riesgos'!O84</f>
        <v>ZONA DE RIESGO ACEPTABLE</v>
      </c>
      <c r="D405" s="192" t="s">
        <v>87</v>
      </c>
      <c r="E405" s="175" t="s">
        <v>449</v>
      </c>
      <c r="F405" s="180" t="s">
        <v>17</v>
      </c>
      <c r="G405" s="180" t="s">
        <v>87</v>
      </c>
      <c r="H405" s="180" t="s">
        <v>88</v>
      </c>
      <c r="I405" s="180" t="s">
        <v>87</v>
      </c>
      <c r="J405" s="180" t="s">
        <v>95</v>
      </c>
      <c r="K405" s="180">
        <v>2</v>
      </c>
      <c r="L405" s="187" t="str">
        <f>IF(K405=1,"BAJA",IF(K405=2,"MEDIA",IF(K405=3,"ALTA","")))</f>
        <v>MEDIA</v>
      </c>
      <c r="M405" s="180">
        <v>10</v>
      </c>
      <c r="N405" s="187" t="str">
        <f>IF(M405=5,"LEVE",IF(M405=10,"MODERADO",IF(M405=20,"FUERTE","")))</f>
        <v>MODERADO</v>
      </c>
      <c r="O405" s="187">
        <f>K405*M405</f>
        <v>20</v>
      </c>
      <c r="P405" s="196" t="str">
        <f>VLOOKUP(O405,$M$548:$N$555,2,0)</f>
        <v>ZONA DE RIESGO IMPORTANTE</v>
      </c>
      <c r="Q405" s="179" t="str">
        <f>IF(P405=C405,"Se mantiene en la zona de riesgo",IF(AND(P405="*",C405="·"),"·","Cambia la evaluación antes de controles"))</f>
        <v>Cambia la evaluación antes de controles</v>
      </c>
      <c r="R405" s="199" t="s">
        <v>9</v>
      </c>
      <c r="S405" s="105"/>
      <c r="T405" s="106"/>
    </row>
    <row r="406" spans="1:20" s="7" customFormat="1" x14ac:dyDescent="0.2">
      <c r="A406" s="211"/>
      <c r="B406" s="213"/>
      <c r="C406" s="197"/>
      <c r="D406" s="193"/>
      <c r="E406" s="176"/>
      <c r="F406" s="181"/>
      <c r="G406" s="181"/>
      <c r="H406" s="181"/>
      <c r="I406" s="181"/>
      <c r="J406" s="181"/>
      <c r="K406" s="181"/>
      <c r="L406" s="188"/>
      <c r="M406" s="181"/>
      <c r="N406" s="188"/>
      <c r="O406" s="188"/>
      <c r="P406" s="197"/>
      <c r="Q406" s="179"/>
      <c r="R406" s="200"/>
      <c r="S406" s="105"/>
      <c r="T406" s="106"/>
    </row>
    <row r="407" spans="1:20" s="7" customFormat="1" x14ac:dyDescent="0.2">
      <c r="A407" s="211"/>
      <c r="B407" s="213"/>
      <c r="C407" s="197"/>
      <c r="D407" s="193"/>
      <c r="E407" s="176"/>
      <c r="F407" s="181"/>
      <c r="G407" s="181"/>
      <c r="H407" s="181"/>
      <c r="I407" s="181"/>
      <c r="J407" s="181"/>
      <c r="K407" s="181"/>
      <c r="L407" s="188"/>
      <c r="M407" s="181"/>
      <c r="N407" s="188"/>
      <c r="O407" s="188"/>
      <c r="P407" s="197"/>
      <c r="Q407" s="179"/>
      <c r="R407" s="200"/>
      <c r="S407" s="105"/>
      <c r="T407" s="106"/>
    </row>
    <row r="408" spans="1:20" s="7" customFormat="1" x14ac:dyDescent="0.2">
      <c r="A408" s="211"/>
      <c r="B408" s="213"/>
      <c r="C408" s="197"/>
      <c r="D408" s="193"/>
      <c r="E408" s="176"/>
      <c r="F408" s="181"/>
      <c r="G408" s="181"/>
      <c r="H408" s="181"/>
      <c r="I408" s="181"/>
      <c r="J408" s="181"/>
      <c r="K408" s="181"/>
      <c r="L408" s="188"/>
      <c r="M408" s="181"/>
      <c r="N408" s="188"/>
      <c r="O408" s="188"/>
      <c r="P408" s="197"/>
      <c r="Q408" s="202"/>
      <c r="R408" s="200"/>
      <c r="S408" s="105"/>
      <c r="T408" s="106"/>
    </row>
    <row r="409" spans="1:20" s="7" customFormat="1" ht="19.5" customHeight="1" x14ac:dyDescent="0.2">
      <c r="A409" s="211"/>
      <c r="B409" s="214"/>
      <c r="C409" s="198"/>
      <c r="D409" s="194"/>
      <c r="E409" s="177"/>
      <c r="F409" s="182"/>
      <c r="G409" s="182"/>
      <c r="H409" s="182"/>
      <c r="I409" s="182"/>
      <c r="J409" s="182"/>
      <c r="K409" s="182"/>
      <c r="L409" s="189"/>
      <c r="M409" s="182"/>
      <c r="N409" s="189"/>
      <c r="O409" s="189"/>
      <c r="P409" s="198"/>
      <c r="Q409" s="202"/>
      <c r="R409" s="201"/>
      <c r="S409" s="105"/>
      <c r="T409" s="106"/>
    </row>
    <row r="410" spans="1:20" s="7" customFormat="1" ht="12.75" customHeight="1" x14ac:dyDescent="0.2">
      <c r="A410" s="211"/>
      <c r="B410" s="212" t="str">
        <f>'Admón. Riesgos'!D85</f>
        <v>Operatividad del comité de biblioteca, para que asesore al coordinador en los diferentes proceso con el fin mejorar la prestacion del servicio</v>
      </c>
      <c r="C410" s="196" t="str">
        <f>'Admón. Riesgos'!O85</f>
        <v>ZONA DE RIESGO INACEPTABLE</v>
      </c>
      <c r="D410" s="192" t="s">
        <v>87</v>
      </c>
      <c r="E410" s="175" t="s">
        <v>448</v>
      </c>
      <c r="F410" s="180" t="s">
        <v>17</v>
      </c>
      <c r="G410" s="180" t="s">
        <v>87</v>
      </c>
      <c r="H410" s="180" t="s">
        <v>88</v>
      </c>
      <c r="I410" s="180" t="s">
        <v>87</v>
      </c>
      <c r="J410" s="180" t="s">
        <v>95</v>
      </c>
      <c r="K410" s="180">
        <v>1</v>
      </c>
      <c r="L410" s="187" t="str">
        <f>IF(K410=1,"BAJA",IF(K410=2,"MEDIA",IF(K410=3,"ALTA","")))</f>
        <v>BAJA</v>
      </c>
      <c r="M410" s="180">
        <v>5</v>
      </c>
      <c r="N410" s="187" t="str">
        <f>IF(M410=5,"LEVE",IF(M410=10,"MODERADO",IF(M410=20,"FUERTE","")))</f>
        <v>LEVE</v>
      </c>
      <c r="O410" s="187">
        <f>K410*M410</f>
        <v>5</v>
      </c>
      <c r="P410" s="196" t="str">
        <f>VLOOKUP(O410,$M$548:$N$555,2,0)</f>
        <v>ZONA DE RIESGO ACEPTABLE</v>
      </c>
      <c r="Q410" s="179" t="str">
        <f>IF(P410=C410,"Se mantiene en la zona de riesgo",IF(AND(P410="*",C410="·"),"·","Cambia la evaluación antes de controles"))</f>
        <v>Cambia la evaluación antes de controles</v>
      </c>
      <c r="R410" s="195" t="s">
        <v>9</v>
      </c>
      <c r="S410" s="105"/>
      <c r="T410" s="106"/>
    </row>
    <row r="411" spans="1:20" s="7" customFormat="1" x14ac:dyDescent="0.2">
      <c r="A411" s="211"/>
      <c r="B411" s="213"/>
      <c r="C411" s="197"/>
      <c r="D411" s="193"/>
      <c r="E411" s="176"/>
      <c r="F411" s="181"/>
      <c r="G411" s="181"/>
      <c r="H411" s="181"/>
      <c r="I411" s="181"/>
      <c r="J411" s="181"/>
      <c r="K411" s="181"/>
      <c r="L411" s="188"/>
      <c r="M411" s="181"/>
      <c r="N411" s="188"/>
      <c r="O411" s="188"/>
      <c r="P411" s="197"/>
      <c r="Q411" s="179"/>
      <c r="R411" s="195"/>
      <c r="S411" s="105"/>
      <c r="T411" s="106"/>
    </row>
    <row r="412" spans="1:20" s="7" customFormat="1" x14ac:dyDescent="0.2">
      <c r="A412" s="211"/>
      <c r="B412" s="213"/>
      <c r="C412" s="197"/>
      <c r="D412" s="193"/>
      <c r="E412" s="176"/>
      <c r="F412" s="181"/>
      <c r="G412" s="181"/>
      <c r="H412" s="181"/>
      <c r="I412" s="181"/>
      <c r="J412" s="181"/>
      <c r="K412" s="181"/>
      <c r="L412" s="188"/>
      <c r="M412" s="181"/>
      <c r="N412" s="188"/>
      <c r="O412" s="188"/>
      <c r="P412" s="197"/>
      <c r="Q412" s="179"/>
      <c r="R412" s="195"/>
      <c r="S412" s="105"/>
      <c r="T412" s="106"/>
    </row>
    <row r="413" spans="1:20" s="7" customFormat="1" x14ac:dyDescent="0.2">
      <c r="A413" s="211"/>
      <c r="B413" s="213"/>
      <c r="C413" s="197"/>
      <c r="D413" s="193"/>
      <c r="E413" s="176"/>
      <c r="F413" s="181"/>
      <c r="G413" s="181"/>
      <c r="H413" s="181"/>
      <c r="I413" s="181"/>
      <c r="J413" s="181"/>
      <c r="K413" s="181"/>
      <c r="L413" s="188"/>
      <c r="M413" s="181"/>
      <c r="N413" s="188"/>
      <c r="O413" s="188"/>
      <c r="P413" s="197"/>
      <c r="Q413" s="202"/>
      <c r="R413" s="195"/>
      <c r="S413" s="105"/>
      <c r="T413" s="106"/>
    </row>
    <row r="414" spans="1:20" s="7" customFormat="1" x14ac:dyDescent="0.2">
      <c r="A414" s="211"/>
      <c r="B414" s="214"/>
      <c r="C414" s="198"/>
      <c r="D414" s="194"/>
      <c r="E414" s="177"/>
      <c r="F414" s="182"/>
      <c r="G414" s="182"/>
      <c r="H414" s="182"/>
      <c r="I414" s="182"/>
      <c r="J414" s="182"/>
      <c r="K414" s="182"/>
      <c r="L414" s="189"/>
      <c r="M414" s="182"/>
      <c r="N414" s="189"/>
      <c r="O414" s="189"/>
      <c r="P414" s="198"/>
      <c r="Q414" s="202"/>
      <c r="R414" s="195"/>
      <c r="S414" s="105"/>
      <c r="T414" s="106"/>
    </row>
    <row r="415" spans="1:20" s="7" customFormat="1" ht="12.75" customHeight="1" x14ac:dyDescent="0.2">
      <c r="A415" s="211"/>
      <c r="B415" s="212" t="str">
        <f>'Admón. Riesgos'!D86</f>
        <v xml:space="preserve">Devolucion oportuna del material bibliografico por parte de los estudiantes y docentes. </v>
      </c>
      <c r="C415" s="196" t="str">
        <f>'Admón. Riesgos'!O86</f>
        <v>ZONA DE RIESGO ACEPTABLE</v>
      </c>
      <c r="D415" s="192" t="s">
        <v>87</v>
      </c>
      <c r="E415" s="175" t="s">
        <v>450</v>
      </c>
      <c r="F415" s="180" t="s">
        <v>17</v>
      </c>
      <c r="G415" s="180" t="s">
        <v>87</v>
      </c>
      <c r="H415" s="180" t="s">
        <v>87</v>
      </c>
      <c r="I415" s="180" t="s">
        <v>88</v>
      </c>
      <c r="J415" s="180" t="s">
        <v>94</v>
      </c>
      <c r="K415" s="180">
        <v>1</v>
      </c>
      <c r="L415" s="187" t="str">
        <f>IF(K415=1,"BAJA",IF(K415=2,"MEDIA",IF(K415=3,"ALTA","")))</f>
        <v>BAJA</v>
      </c>
      <c r="M415" s="180">
        <v>20</v>
      </c>
      <c r="N415" s="187" t="str">
        <f>IF(M415=5,"LEVE",IF(M415=10,"MODERADO",IF(M415=20,"FUERTE","")))</f>
        <v>FUERTE</v>
      </c>
      <c r="O415" s="187">
        <f>K415*M415</f>
        <v>20</v>
      </c>
      <c r="P415" s="196" t="str">
        <f>VLOOKUP(O415,$M$548:$N$555,2,0)</f>
        <v>ZONA DE RIESGO IMPORTANTE</v>
      </c>
      <c r="Q415" s="179" t="str">
        <f>IF(P415=C415,"Se mantiene en la zona de riesgo",IF(AND(P415="*",C415="·"),"·","Cambia la evaluación antes de controles"))</f>
        <v>Cambia la evaluación antes de controles</v>
      </c>
      <c r="R415" s="195" t="s">
        <v>75</v>
      </c>
      <c r="S415" s="105"/>
      <c r="T415" s="106"/>
    </row>
    <row r="416" spans="1:20" s="7" customFormat="1" x14ac:dyDescent="0.2">
      <c r="A416" s="211"/>
      <c r="B416" s="213"/>
      <c r="C416" s="197"/>
      <c r="D416" s="193"/>
      <c r="E416" s="176"/>
      <c r="F416" s="181"/>
      <c r="G416" s="181"/>
      <c r="H416" s="181"/>
      <c r="I416" s="181"/>
      <c r="J416" s="181"/>
      <c r="K416" s="181"/>
      <c r="L416" s="188"/>
      <c r="M416" s="181"/>
      <c r="N416" s="188"/>
      <c r="O416" s="188"/>
      <c r="P416" s="197"/>
      <c r="Q416" s="179"/>
      <c r="R416" s="195"/>
      <c r="S416" s="105"/>
      <c r="T416" s="106"/>
    </row>
    <row r="417" spans="1:20" s="7" customFormat="1" x14ac:dyDescent="0.2">
      <c r="A417" s="211"/>
      <c r="B417" s="213"/>
      <c r="C417" s="197"/>
      <c r="D417" s="193"/>
      <c r="E417" s="176"/>
      <c r="F417" s="181"/>
      <c r="G417" s="181"/>
      <c r="H417" s="181"/>
      <c r="I417" s="181"/>
      <c r="J417" s="181"/>
      <c r="K417" s="181"/>
      <c r="L417" s="188"/>
      <c r="M417" s="181"/>
      <c r="N417" s="188"/>
      <c r="O417" s="188"/>
      <c r="P417" s="197"/>
      <c r="Q417" s="179"/>
      <c r="R417" s="195"/>
      <c r="S417" s="105"/>
      <c r="T417" s="106"/>
    </row>
    <row r="418" spans="1:20" s="7" customFormat="1" x14ac:dyDescent="0.2">
      <c r="A418" s="211"/>
      <c r="B418" s="213"/>
      <c r="C418" s="197"/>
      <c r="D418" s="193"/>
      <c r="E418" s="176"/>
      <c r="F418" s="181"/>
      <c r="G418" s="181"/>
      <c r="H418" s="181"/>
      <c r="I418" s="181"/>
      <c r="J418" s="181"/>
      <c r="K418" s="181"/>
      <c r="L418" s="188"/>
      <c r="M418" s="181"/>
      <c r="N418" s="188"/>
      <c r="O418" s="188"/>
      <c r="P418" s="197"/>
      <c r="Q418" s="202"/>
      <c r="R418" s="195"/>
      <c r="S418" s="105"/>
      <c r="T418" s="106"/>
    </row>
    <row r="419" spans="1:20" s="7" customFormat="1" x14ac:dyDescent="0.2">
      <c r="A419" s="211"/>
      <c r="B419" s="214"/>
      <c r="C419" s="198"/>
      <c r="D419" s="194"/>
      <c r="E419" s="177"/>
      <c r="F419" s="182"/>
      <c r="G419" s="182"/>
      <c r="H419" s="182"/>
      <c r="I419" s="182"/>
      <c r="J419" s="182"/>
      <c r="K419" s="182"/>
      <c r="L419" s="189"/>
      <c r="M419" s="182"/>
      <c r="N419" s="189"/>
      <c r="O419" s="189"/>
      <c r="P419" s="198"/>
      <c r="Q419" s="202"/>
      <c r="R419" s="195"/>
      <c r="S419" s="105"/>
      <c r="T419" s="106"/>
    </row>
    <row r="420" spans="1:20" s="7" customFormat="1" x14ac:dyDescent="0.2">
      <c r="A420" s="211"/>
      <c r="B420" s="212" t="str">
        <f>'Admón. Riesgos'!D87</f>
        <v>La seguridad de la información por falta de BACKAP, para su custodia</v>
      </c>
      <c r="C420" s="196" t="str">
        <f>'Admón. Riesgos'!O87</f>
        <v>ZONA DE RIESGO INACEPTABLE</v>
      </c>
      <c r="D420" s="208" t="s">
        <v>88</v>
      </c>
      <c r="E420" s="175" t="s">
        <v>464</v>
      </c>
      <c r="F420" s="180" t="s">
        <v>17</v>
      </c>
      <c r="G420" s="180" t="s">
        <v>88</v>
      </c>
      <c r="H420" s="180" t="s">
        <v>88</v>
      </c>
      <c r="I420" s="180" t="s">
        <v>87</v>
      </c>
      <c r="J420" s="180" t="s">
        <v>94</v>
      </c>
      <c r="K420" s="180">
        <v>3</v>
      </c>
      <c r="L420" s="187" t="str">
        <f>IF(K420=1,"BAJA",IF(K420=2,"MEDIA",IF(K420=3,"ALTA","")))</f>
        <v>ALTA</v>
      </c>
      <c r="M420" s="180">
        <v>20</v>
      </c>
      <c r="N420" s="187" t="str">
        <f>IF(M420=5,"LEVE",IF(M420=10,"MODERADO",IF(M420=20,"FUERTE","")))</f>
        <v>FUERTE</v>
      </c>
      <c r="O420" s="187">
        <f>K420*M420</f>
        <v>60</v>
      </c>
      <c r="P420" s="196" t="str">
        <f>VLOOKUP(O420,$M$548:$N$555,2,0)</f>
        <v>ZONA DE RIESGO INACEPTABLE</v>
      </c>
      <c r="Q420" s="179" t="str">
        <f>IF(P420=C420,"Se mantiene en la zona de riesgo",IF(AND(P420="*",C420="·"),"·","Cambia la evaluación antes de controles"))</f>
        <v>Se mantiene en la zona de riesgo</v>
      </c>
      <c r="R420" s="195" t="s">
        <v>9</v>
      </c>
      <c r="S420" s="105"/>
      <c r="T420" s="106"/>
    </row>
    <row r="421" spans="1:20" s="7" customFormat="1" x14ac:dyDescent="0.2">
      <c r="A421" s="211"/>
      <c r="B421" s="213"/>
      <c r="C421" s="197"/>
      <c r="D421" s="208"/>
      <c r="E421" s="176"/>
      <c r="F421" s="181"/>
      <c r="G421" s="181"/>
      <c r="H421" s="181"/>
      <c r="I421" s="181"/>
      <c r="J421" s="181"/>
      <c r="K421" s="181"/>
      <c r="L421" s="188"/>
      <c r="M421" s="181"/>
      <c r="N421" s="188"/>
      <c r="O421" s="188"/>
      <c r="P421" s="197"/>
      <c r="Q421" s="179"/>
      <c r="R421" s="195"/>
      <c r="S421" s="105"/>
      <c r="T421" s="106"/>
    </row>
    <row r="422" spans="1:20" s="7" customFormat="1" x14ac:dyDescent="0.2">
      <c r="A422" s="211"/>
      <c r="B422" s="213"/>
      <c r="C422" s="197"/>
      <c r="D422" s="208"/>
      <c r="E422" s="176"/>
      <c r="F422" s="181"/>
      <c r="G422" s="181"/>
      <c r="H422" s="181"/>
      <c r="I422" s="181"/>
      <c r="J422" s="181"/>
      <c r="K422" s="181"/>
      <c r="L422" s="188"/>
      <c r="M422" s="181"/>
      <c r="N422" s="188"/>
      <c r="O422" s="188"/>
      <c r="P422" s="197"/>
      <c r="Q422" s="179"/>
      <c r="R422" s="195"/>
      <c r="S422" s="105"/>
      <c r="T422" s="106"/>
    </row>
    <row r="423" spans="1:20" s="7" customFormat="1" x14ac:dyDescent="0.2">
      <c r="A423" s="211"/>
      <c r="B423" s="213"/>
      <c r="C423" s="197"/>
      <c r="D423" s="209"/>
      <c r="E423" s="176"/>
      <c r="F423" s="181"/>
      <c r="G423" s="181"/>
      <c r="H423" s="181"/>
      <c r="I423" s="181"/>
      <c r="J423" s="181"/>
      <c r="K423" s="181"/>
      <c r="L423" s="188"/>
      <c r="M423" s="181"/>
      <c r="N423" s="188"/>
      <c r="O423" s="188"/>
      <c r="P423" s="197"/>
      <c r="Q423" s="202"/>
      <c r="R423" s="195"/>
      <c r="S423" s="105"/>
      <c r="T423" s="106"/>
    </row>
    <row r="424" spans="1:20" s="7" customFormat="1" x14ac:dyDescent="0.2">
      <c r="A424" s="211"/>
      <c r="B424" s="214"/>
      <c r="C424" s="198"/>
      <c r="D424" s="209"/>
      <c r="E424" s="177"/>
      <c r="F424" s="182"/>
      <c r="G424" s="182"/>
      <c r="H424" s="182"/>
      <c r="I424" s="182"/>
      <c r="J424" s="182"/>
      <c r="K424" s="182"/>
      <c r="L424" s="189"/>
      <c r="M424" s="182"/>
      <c r="N424" s="189"/>
      <c r="O424" s="189"/>
      <c r="P424" s="198"/>
      <c r="Q424" s="202"/>
      <c r="R424" s="195"/>
      <c r="S424" s="105"/>
      <c r="T424" s="106"/>
    </row>
    <row r="425" spans="1:20" s="7" customFormat="1" x14ac:dyDescent="0.2">
      <c r="A425" s="211"/>
      <c r="B425" s="212" t="str">
        <f>'Admón. Riesgos'!D88</f>
        <v>No fluye la información requerida para el desarrollo de los procedimientos</v>
      </c>
      <c r="C425" s="196" t="str">
        <f>'Admón. Riesgos'!O88</f>
        <v>ZONA DE RIESGO MODERADO</v>
      </c>
      <c r="D425" s="208" t="s">
        <v>87</v>
      </c>
      <c r="E425" s="175" t="s">
        <v>465</v>
      </c>
      <c r="F425" s="180" t="s">
        <v>19</v>
      </c>
      <c r="G425" s="180" t="s">
        <v>87</v>
      </c>
      <c r="H425" s="180" t="s">
        <v>88</v>
      </c>
      <c r="I425" s="180" t="s">
        <v>87</v>
      </c>
      <c r="J425" s="180" t="s">
        <v>94</v>
      </c>
      <c r="K425" s="180">
        <v>1</v>
      </c>
      <c r="L425" s="187" t="str">
        <f>IF(K425=1,"BAJA",IF(K425=2,"MEDIA",IF(K425=3,"ALTA","")))</f>
        <v>BAJA</v>
      </c>
      <c r="M425" s="180">
        <v>10</v>
      </c>
      <c r="N425" s="187" t="str">
        <f>IF(M425=5,"LEVE",IF(M425=10,"MODERADO",IF(M425=20,"FUERTE","")))</f>
        <v>MODERADO</v>
      </c>
      <c r="O425" s="187">
        <f>K425*M425</f>
        <v>10</v>
      </c>
      <c r="P425" s="196" t="str">
        <f>VLOOKUP(O425,$M$548:$N$555,2,0)</f>
        <v>ZONA DE RIESGO MODERADO</v>
      </c>
      <c r="Q425" s="179" t="str">
        <f>IF(P425=C425,"Se mantiene en la zona de riesgo",IF(AND(P425="*",C425="·"),"·","Cambia la evaluación antes de controles"))</f>
        <v>Se mantiene en la zona de riesgo</v>
      </c>
      <c r="R425" s="195" t="s">
        <v>9</v>
      </c>
      <c r="S425" s="105"/>
      <c r="T425" s="106"/>
    </row>
    <row r="426" spans="1:20" s="7" customFormat="1" x14ac:dyDescent="0.2">
      <c r="A426" s="211"/>
      <c r="B426" s="213"/>
      <c r="C426" s="197"/>
      <c r="D426" s="208"/>
      <c r="E426" s="176"/>
      <c r="F426" s="181"/>
      <c r="G426" s="181"/>
      <c r="H426" s="181"/>
      <c r="I426" s="181"/>
      <c r="J426" s="181"/>
      <c r="K426" s="181"/>
      <c r="L426" s="188"/>
      <c r="M426" s="181"/>
      <c r="N426" s="188"/>
      <c r="O426" s="188"/>
      <c r="P426" s="197"/>
      <c r="Q426" s="179"/>
      <c r="R426" s="195"/>
      <c r="S426" s="105"/>
      <c r="T426" s="106"/>
    </row>
    <row r="427" spans="1:20" s="7" customFormat="1" x14ac:dyDescent="0.2">
      <c r="A427" s="211"/>
      <c r="B427" s="213"/>
      <c r="C427" s="197"/>
      <c r="D427" s="208"/>
      <c r="E427" s="176"/>
      <c r="F427" s="181"/>
      <c r="G427" s="181"/>
      <c r="H427" s="181"/>
      <c r="I427" s="181"/>
      <c r="J427" s="181"/>
      <c r="K427" s="181"/>
      <c r="L427" s="188"/>
      <c r="M427" s="181"/>
      <c r="N427" s="188"/>
      <c r="O427" s="188"/>
      <c r="P427" s="197"/>
      <c r="Q427" s="179"/>
      <c r="R427" s="195"/>
      <c r="S427" s="105"/>
      <c r="T427" s="106"/>
    </row>
    <row r="428" spans="1:20" s="7" customFormat="1" x14ac:dyDescent="0.2">
      <c r="A428" s="211"/>
      <c r="B428" s="213"/>
      <c r="C428" s="197"/>
      <c r="D428" s="209"/>
      <c r="E428" s="176"/>
      <c r="F428" s="181"/>
      <c r="G428" s="181"/>
      <c r="H428" s="181"/>
      <c r="I428" s="181"/>
      <c r="J428" s="181"/>
      <c r="K428" s="181"/>
      <c r="L428" s="188"/>
      <c r="M428" s="181"/>
      <c r="N428" s="188"/>
      <c r="O428" s="188"/>
      <c r="P428" s="197"/>
      <c r="Q428" s="202"/>
      <c r="R428" s="195"/>
      <c r="S428" s="105"/>
      <c r="T428" s="106"/>
    </row>
    <row r="429" spans="1:20" s="7" customFormat="1" x14ac:dyDescent="0.2">
      <c r="A429" s="211"/>
      <c r="B429" s="214"/>
      <c r="C429" s="198"/>
      <c r="D429" s="209"/>
      <c r="E429" s="177"/>
      <c r="F429" s="182"/>
      <c r="G429" s="182"/>
      <c r="H429" s="182"/>
      <c r="I429" s="182"/>
      <c r="J429" s="182"/>
      <c r="K429" s="182"/>
      <c r="L429" s="189"/>
      <c r="M429" s="182"/>
      <c r="N429" s="189"/>
      <c r="O429" s="189"/>
      <c r="P429" s="198"/>
      <c r="Q429" s="202"/>
      <c r="R429" s="195"/>
      <c r="S429" s="105"/>
      <c r="T429" s="106"/>
    </row>
    <row r="430" spans="1:20" s="7" customFormat="1" ht="13.5" customHeight="1" x14ac:dyDescent="0.2">
      <c r="A430" s="211"/>
      <c r="B430" s="212" t="str">
        <f>'Admón. Riesgos'!D89</f>
        <v xml:space="preserve">Insuficiente material (Cajas) para la conservación de documentos y archivos físicos. </v>
      </c>
      <c r="C430" s="196" t="str">
        <f>'Admón. Riesgos'!O89</f>
        <v>ZONA DE RIESGO MODERADO</v>
      </c>
      <c r="D430" s="208" t="s">
        <v>87</v>
      </c>
      <c r="E430" s="175" t="s">
        <v>466</v>
      </c>
      <c r="F430" s="180" t="s">
        <v>17</v>
      </c>
      <c r="G430" s="180" t="s">
        <v>87</v>
      </c>
      <c r="H430" s="180" t="s">
        <v>88</v>
      </c>
      <c r="I430" s="180" t="s">
        <v>87</v>
      </c>
      <c r="J430" s="180" t="s">
        <v>95</v>
      </c>
      <c r="K430" s="180">
        <v>1</v>
      </c>
      <c r="L430" s="187" t="str">
        <f>IF(K430=1,"BAJA",IF(K430=2,"MEDIA",IF(K430=3,"ALTA","")))</f>
        <v>BAJA</v>
      </c>
      <c r="M430" s="180">
        <v>10</v>
      </c>
      <c r="N430" s="187" t="str">
        <f>IF(M430=5,"LEVE",IF(M430=10,"MODERADO",IF(M430=20,"FUERTE","")))</f>
        <v>MODERADO</v>
      </c>
      <c r="O430" s="187">
        <f>K430*M430</f>
        <v>10</v>
      </c>
      <c r="P430" s="196" t="str">
        <f>VLOOKUP(O430,$M$548:$N$555,2,0)</f>
        <v>ZONA DE RIESGO MODERADO</v>
      </c>
      <c r="Q430" s="179" t="str">
        <f>IF(P430=C430,"Se mantiene en la zona de riesgo",IF(AND(P430="*",C430="·"),"·","Cambia la evaluación antes de controles"))</f>
        <v>Se mantiene en la zona de riesgo</v>
      </c>
      <c r="R430" s="195" t="s">
        <v>74</v>
      </c>
      <c r="S430" s="105"/>
      <c r="T430" s="106"/>
    </row>
    <row r="431" spans="1:20" s="7" customFormat="1" x14ac:dyDescent="0.2">
      <c r="A431" s="211"/>
      <c r="B431" s="213"/>
      <c r="C431" s="197"/>
      <c r="D431" s="208"/>
      <c r="E431" s="176"/>
      <c r="F431" s="181"/>
      <c r="G431" s="181"/>
      <c r="H431" s="181"/>
      <c r="I431" s="181"/>
      <c r="J431" s="181"/>
      <c r="K431" s="181"/>
      <c r="L431" s="188"/>
      <c r="M431" s="181"/>
      <c r="N431" s="188"/>
      <c r="O431" s="188"/>
      <c r="P431" s="197"/>
      <c r="Q431" s="179"/>
      <c r="R431" s="195"/>
      <c r="S431" s="105"/>
      <c r="T431" s="106"/>
    </row>
    <row r="432" spans="1:20" s="7" customFormat="1" x14ac:dyDescent="0.2">
      <c r="A432" s="211"/>
      <c r="B432" s="213"/>
      <c r="C432" s="197"/>
      <c r="D432" s="208"/>
      <c r="E432" s="176"/>
      <c r="F432" s="181"/>
      <c r="G432" s="181"/>
      <c r="H432" s="181"/>
      <c r="I432" s="181"/>
      <c r="J432" s="181"/>
      <c r="K432" s="181"/>
      <c r="L432" s="188"/>
      <c r="M432" s="181"/>
      <c r="N432" s="188"/>
      <c r="O432" s="188"/>
      <c r="P432" s="197"/>
      <c r="Q432" s="179"/>
      <c r="R432" s="195"/>
      <c r="S432" s="105"/>
      <c r="T432" s="106"/>
    </row>
    <row r="433" spans="1:20" s="7" customFormat="1" x14ac:dyDescent="0.2">
      <c r="A433" s="211"/>
      <c r="B433" s="213"/>
      <c r="C433" s="197"/>
      <c r="D433" s="209"/>
      <c r="E433" s="176"/>
      <c r="F433" s="181"/>
      <c r="G433" s="181"/>
      <c r="H433" s="181"/>
      <c r="I433" s="181"/>
      <c r="J433" s="181"/>
      <c r="K433" s="181"/>
      <c r="L433" s="188"/>
      <c r="M433" s="181"/>
      <c r="N433" s="188"/>
      <c r="O433" s="188"/>
      <c r="P433" s="197"/>
      <c r="Q433" s="202"/>
      <c r="R433" s="195"/>
      <c r="S433" s="105"/>
      <c r="T433" s="106"/>
    </row>
    <row r="434" spans="1:20" s="7" customFormat="1" x14ac:dyDescent="0.2">
      <c r="A434" s="211"/>
      <c r="B434" s="214"/>
      <c r="C434" s="198"/>
      <c r="D434" s="209"/>
      <c r="E434" s="177"/>
      <c r="F434" s="182"/>
      <c r="G434" s="182"/>
      <c r="H434" s="182"/>
      <c r="I434" s="182"/>
      <c r="J434" s="182"/>
      <c r="K434" s="182"/>
      <c r="L434" s="189"/>
      <c r="M434" s="182"/>
      <c r="N434" s="189"/>
      <c r="O434" s="189"/>
      <c r="P434" s="198"/>
      <c r="Q434" s="202"/>
      <c r="R434" s="195"/>
      <c r="S434" s="105"/>
      <c r="T434" s="106"/>
    </row>
    <row r="435" spans="1:20" s="7" customFormat="1" ht="14.25" customHeight="1" x14ac:dyDescent="0.2">
      <c r="A435" s="211"/>
      <c r="B435" s="212" t="str">
        <f>'Admón. Riesgos'!D90</f>
        <v xml:space="preserve">Inasistencia a las capacitaciones por parte de los servidores con la finalidad de mejorar el desarrollo y crecimiento en las diferentes competencias laborales. </v>
      </c>
      <c r="C435" s="196" t="str">
        <f>'Admón. Riesgos'!O90</f>
        <v>ZONA DE RIESGO IMPORTANTE</v>
      </c>
      <c r="D435" s="208" t="s">
        <v>87</v>
      </c>
      <c r="E435" s="203" t="s">
        <v>482</v>
      </c>
      <c r="F435" s="215" t="s">
        <v>17</v>
      </c>
      <c r="G435" s="180" t="s">
        <v>87</v>
      </c>
      <c r="H435" s="180" t="s">
        <v>87</v>
      </c>
      <c r="I435" s="180" t="s">
        <v>87</v>
      </c>
      <c r="J435" s="180" t="s">
        <v>95</v>
      </c>
      <c r="K435" s="180">
        <v>2</v>
      </c>
      <c r="L435" s="187" t="str">
        <f>IF(K435=1,"BAJA",IF(K435=2,"MEDIA",IF(K435=3,"ALTA","")))</f>
        <v>MEDIA</v>
      </c>
      <c r="M435" s="180">
        <v>10</v>
      </c>
      <c r="N435" s="187" t="str">
        <f>IF(M435=5,"LEVE",IF(M435=10,"MODERADO",IF(M435=20,"FUERTE","")))</f>
        <v>MODERADO</v>
      </c>
      <c r="O435" s="187">
        <f>K435*M435</f>
        <v>20</v>
      </c>
      <c r="P435" s="196" t="str">
        <f>VLOOKUP(O435,$M$548:$N$555,2,0)</f>
        <v>ZONA DE RIESGO IMPORTANTE</v>
      </c>
      <c r="Q435" s="179" t="str">
        <f>IF(P435=C435,"Se mantiene en la zona de riesgo",IF(AND(P435="*",C435="·"),"·","Cambia la evaluación antes de controles"))</f>
        <v>Se mantiene en la zona de riesgo</v>
      </c>
      <c r="R435" s="195" t="s">
        <v>9</v>
      </c>
      <c r="S435" s="105"/>
      <c r="T435" s="106"/>
    </row>
    <row r="436" spans="1:20" s="7" customFormat="1" x14ac:dyDescent="0.2">
      <c r="A436" s="211"/>
      <c r="B436" s="213"/>
      <c r="C436" s="197"/>
      <c r="D436" s="208"/>
      <c r="E436" s="204"/>
      <c r="F436" s="216"/>
      <c r="G436" s="181"/>
      <c r="H436" s="181"/>
      <c r="I436" s="181"/>
      <c r="J436" s="181"/>
      <c r="K436" s="181"/>
      <c r="L436" s="188"/>
      <c r="M436" s="181"/>
      <c r="N436" s="188"/>
      <c r="O436" s="188"/>
      <c r="P436" s="197"/>
      <c r="Q436" s="179"/>
      <c r="R436" s="195"/>
      <c r="S436" s="105"/>
      <c r="T436" s="106"/>
    </row>
    <row r="437" spans="1:20" s="7" customFormat="1" x14ac:dyDescent="0.2">
      <c r="A437" s="211"/>
      <c r="B437" s="213"/>
      <c r="C437" s="197"/>
      <c r="D437" s="208"/>
      <c r="E437" s="204"/>
      <c r="F437" s="216"/>
      <c r="G437" s="181"/>
      <c r="H437" s="181"/>
      <c r="I437" s="181"/>
      <c r="J437" s="181"/>
      <c r="K437" s="181"/>
      <c r="L437" s="188"/>
      <c r="M437" s="181"/>
      <c r="N437" s="188"/>
      <c r="O437" s="188"/>
      <c r="P437" s="197"/>
      <c r="Q437" s="179"/>
      <c r="R437" s="195"/>
      <c r="S437" s="105"/>
      <c r="T437" s="106"/>
    </row>
    <row r="438" spans="1:20" s="7" customFormat="1" x14ac:dyDescent="0.2">
      <c r="A438" s="211"/>
      <c r="B438" s="213"/>
      <c r="C438" s="197"/>
      <c r="D438" s="209"/>
      <c r="E438" s="204"/>
      <c r="F438" s="216"/>
      <c r="G438" s="181"/>
      <c r="H438" s="181"/>
      <c r="I438" s="181"/>
      <c r="J438" s="181"/>
      <c r="K438" s="181"/>
      <c r="L438" s="188"/>
      <c r="M438" s="181"/>
      <c r="N438" s="188"/>
      <c r="O438" s="188"/>
      <c r="P438" s="197"/>
      <c r="Q438" s="202"/>
      <c r="R438" s="195"/>
      <c r="S438" s="105"/>
      <c r="T438" s="106"/>
    </row>
    <row r="439" spans="1:20" s="7" customFormat="1" x14ac:dyDescent="0.2">
      <c r="A439" s="211"/>
      <c r="B439" s="214"/>
      <c r="C439" s="198"/>
      <c r="D439" s="209"/>
      <c r="E439" s="205"/>
      <c r="F439" s="217"/>
      <c r="G439" s="182"/>
      <c r="H439" s="182"/>
      <c r="I439" s="182"/>
      <c r="J439" s="182"/>
      <c r="K439" s="182"/>
      <c r="L439" s="189"/>
      <c r="M439" s="182"/>
      <c r="N439" s="189"/>
      <c r="O439" s="189"/>
      <c r="P439" s="198"/>
      <c r="Q439" s="202"/>
      <c r="R439" s="195"/>
      <c r="S439" s="105"/>
      <c r="T439" s="106"/>
    </row>
    <row r="440" spans="1:20" s="7" customFormat="1" ht="15.75" customHeight="1" x14ac:dyDescent="0.2">
      <c r="A440" s="211"/>
      <c r="B440" s="212" t="str">
        <f>'Admón. Riesgos'!D91</f>
        <v>Deficiencia en el procedimiento de induccion y reinduccion al personal,  para mejorar el desempeño en el puesto de trabajo</v>
      </c>
      <c r="C440" s="196" t="str">
        <f>'Admón. Riesgos'!O91</f>
        <v>ZONA DE RIESGO IMPORTANTE</v>
      </c>
      <c r="D440" s="208" t="s">
        <v>87</v>
      </c>
      <c r="E440" s="203" t="s">
        <v>484</v>
      </c>
      <c r="F440" s="215" t="s">
        <v>17</v>
      </c>
      <c r="G440" s="180" t="s">
        <v>87</v>
      </c>
      <c r="H440" s="180" t="s">
        <v>88</v>
      </c>
      <c r="I440" s="180" t="s">
        <v>87</v>
      </c>
      <c r="J440" s="180" t="s">
        <v>95</v>
      </c>
      <c r="K440" s="180">
        <v>2</v>
      </c>
      <c r="L440" s="187" t="str">
        <f>IF(K440=1,"BAJA",IF(K440=2,"MEDIA",IF(K440=3,"ALTA","")))</f>
        <v>MEDIA</v>
      </c>
      <c r="M440" s="180">
        <v>10</v>
      </c>
      <c r="N440" s="187" t="str">
        <f>IF(M440=5,"LEVE",IF(M440=10,"MODERADO",IF(M440=20,"FUERTE","")))</f>
        <v>MODERADO</v>
      </c>
      <c r="O440" s="187">
        <f>K440*M440</f>
        <v>20</v>
      </c>
      <c r="P440" s="196" t="str">
        <f>VLOOKUP(O440,$M$548:$N$555,2,0)</f>
        <v>ZONA DE RIESGO IMPORTANTE</v>
      </c>
      <c r="Q440" s="179" t="str">
        <f>IF(P440=C440,"Se mantiene en la zona de riesgo",IF(AND(P440="*",C440="·"),"·","Cambia la evaluación antes de controles"))</f>
        <v>Se mantiene en la zona de riesgo</v>
      </c>
      <c r="R440" s="195" t="s">
        <v>9</v>
      </c>
      <c r="S440" s="105"/>
      <c r="T440" s="106"/>
    </row>
    <row r="441" spans="1:20" s="7" customFormat="1" x14ac:dyDescent="0.2">
      <c r="A441" s="211"/>
      <c r="B441" s="213"/>
      <c r="C441" s="197"/>
      <c r="D441" s="208"/>
      <c r="E441" s="204"/>
      <c r="F441" s="216"/>
      <c r="G441" s="181"/>
      <c r="H441" s="181"/>
      <c r="I441" s="181"/>
      <c r="J441" s="181"/>
      <c r="K441" s="181"/>
      <c r="L441" s="188"/>
      <c r="M441" s="181"/>
      <c r="N441" s="188"/>
      <c r="O441" s="188"/>
      <c r="P441" s="197"/>
      <c r="Q441" s="179"/>
      <c r="R441" s="195"/>
      <c r="S441" s="105"/>
      <c r="T441" s="106"/>
    </row>
    <row r="442" spans="1:20" s="7" customFormat="1" x14ac:dyDescent="0.2">
      <c r="A442" s="211"/>
      <c r="B442" s="213"/>
      <c r="C442" s="197"/>
      <c r="D442" s="208"/>
      <c r="E442" s="204"/>
      <c r="F442" s="216"/>
      <c r="G442" s="181"/>
      <c r="H442" s="181"/>
      <c r="I442" s="181"/>
      <c r="J442" s="181"/>
      <c r="K442" s="181"/>
      <c r="L442" s="188"/>
      <c r="M442" s="181"/>
      <c r="N442" s="188"/>
      <c r="O442" s="188"/>
      <c r="P442" s="197"/>
      <c r="Q442" s="179"/>
      <c r="R442" s="195"/>
      <c r="S442" s="105"/>
      <c r="T442" s="106"/>
    </row>
    <row r="443" spans="1:20" s="7" customFormat="1" x14ac:dyDescent="0.2">
      <c r="A443" s="211"/>
      <c r="B443" s="213"/>
      <c r="C443" s="197"/>
      <c r="D443" s="209"/>
      <c r="E443" s="204"/>
      <c r="F443" s="216"/>
      <c r="G443" s="181"/>
      <c r="H443" s="181"/>
      <c r="I443" s="181"/>
      <c r="J443" s="181"/>
      <c r="K443" s="181"/>
      <c r="L443" s="188"/>
      <c r="M443" s="181"/>
      <c r="N443" s="188"/>
      <c r="O443" s="188"/>
      <c r="P443" s="197"/>
      <c r="Q443" s="202"/>
      <c r="R443" s="195"/>
      <c r="S443" s="105"/>
      <c r="T443" s="106"/>
    </row>
    <row r="444" spans="1:20" s="7" customFormat="1" x14ac:dyDescent="0.2">
      <c r="A444" s="211"/>
      <c r="B444" s="214"/>
      <c r="C444" s="198"/>
      <c r="D444" s="209"/>
      <c r="E444" s="205"/>
      <c r="F444" s="217"/>
      <c r="G444" s="182"/>
      <c r="H444" s="182"/>
      <c r="I444" s="182"/>
      <c r="J444" s="182"/>
      <c r="K444" s="182"/>
      <c r="L444" s="189"/>
      <c r="M444" s="182"/>
      <c r="N444" s="189"/>
      <c r="O444" s="189"/>
      <c r="P444" s="198"/>
      <c r="Q444" s="202"/>
      <c r="R444" s="195"/>
      <c r="S444" s="105"/>
      <c r="T444" s="106"/>
    </row>
    <row r="445" spans="1:20" s="7" customFormat="1" ht="15" customHeight="1" x14ac:dyDescent="0.2">
      <c r="A445" s="211"/>
      <c r="B445" s="212" t="str">
        <f>'Admón. Riesgos'!D92</f>
        <v>Falta de motivación al personal administrativo y docente,  porque es escaza la utilizacion de incentivos y reconocimiento como mecanismos para exalte la labor que desempeña cada uno en la institución.</v>
      </c>
      <c r="C445" s="196" t="str">
        <f>'Admón. Riesgos'!O92</f>
        <v>ZONA DE RIESGO IMPORTANTE</v>
      </c>
      <c r="D445" s="208" t="s">
        <v>87</v>
      </c>
      <c r="E445" s="203" t="s">
        <v>481</v>
      </c>
      <c r="F445" s="215" t="s">
        <v>17</v>
      </c>
      <c r="G445" s="180" t="s">
        <v>87</v>
      </c>
      <c r="H445" s="180" t="s">
        <v>88</v>
      </c>
      <c r="I445" s="180" t="s">
        <v>87</v>
      </c>
      <c r="J445" s="180" t="s">
        <v>89</v>
      </c>
      <c r="K445" s="180">
        <v>2</v>
      </c>
      <c r="L445" s="187" t="str">
        <f>IF(K445=1,"BAJA",IF(K445=2,"MEDIA",IF(K445=3,"ALTA","")))</f>
        <v>MEDIA</v>
      </c>
      <c r="M445" s="180">
        <v>10</v>
      </c>
      <c r="N445" s="187" t="str">
        <f>IF(M445=5,"LEVE",IF(M445=10,"MODERADO",IF(M445=20,"FUERTE","")))</f>
        <v>MODERADO</v>
      </c>
      <c r="O445" s="187">
        <f>K445*M445</f>
        <v>20</v>
      </c>
      <c r="P445" s="196" t="str">
        <f>VLOOKUP(O445,$M$548:$N$555,2,0)</f>
        <v>ZONA DE RIESGO IMPORTANTE</v>
      </c>
      <c r="Q445" s="179" t="str">
        <f>IF(P445=C445,"Se mantiene en la zona de riesgo",IF(AND(P445="*",C445="·"),"·","Cambia la evaluación antes de controles"))</f>
        <v>Se mantiene en la zona de riesgo</v>
      </c>
      <c r="R445" s="195" t="s">
        <v>74</v>
      </c>
      <c r="S445" s="105"/>
      <c r="T445" s="106"/>
    </row>
    <row r="446" spans="1:20" s="7" customFormat="1" x14ac:dyDescent="0.2">
      <c r="A446" s="211"/>
      <c r="B446" s="213"/>
      <c r="C446" s="197"/>
      <c r="D446" s="208"/>
      <c r="E446" s="204"/>
      <c r="F446" s="216"/>
      <c r="G446" s="181"/>
      <c r="H446" s="181"/>
      <c r="I446" s="181"/>
      <c r="J446" s="181"/>
      <c r="K446" s="181"/>
      <c r="L446" s="188"/>
      <c r="M446" s="181"/>
      <c r="N446" s="188"/>
      <c r="O446" s="188"/>
      <c r="P446" s="197"/>
      <c r="Q446" s="179"/>
      <c r="R446" s="195"/>
      <c r="S446" s="105"/>
      <c r="T446" s="106"/>
    </row>
    <row r="447" spans="1:20" s="7" customFormat="1" x14ac:dyDescent="0.2">
      <c r="A447" s="211"/>
      <c r="B447" s="213"/>
      <c r="C447" s="197"/>
      <c r="D447" s="208"/>
      <c r="E447" s="204"/>
      <c r="F447" s="216"/>
      <c r="G447" s="181"/>
      <c r="H447" s="181"/>
      <c r="I447" s="181"/>
      <c r="J447" s="181"/>
      <c r="K447" s="181"/>
      <c r="L447" s="188"/>
      <c r="M447" s="181"/>
      <c r="N447" s="188"/>
      <c r="O447" s="188"/>
      <c r="P447" s="197"/>
      <c r="Q447" s="179"/>
      <c r="R447" s="195"/>
      <c r="S447" s="105"/>
      <c r="T447" s="106"/>
    </row>
    <row r="448" spans="1:20" s="7" customFormat="1" x14ac:dyDescent="0.2">
      <c r="A448" s="211"/>
      <c r="B448" s="213"/>
      <c r="C448" s="197"/>
      <c r="D448" s="209"/>
      <c r="E448" s="204"/>
      <c r="F448" s="216"/>
      <c r="G448" s="181"/>
      <c r="H448" s="181"/>
      <c r="I448" s="181"/>
      <c r="J448" s="181"/>
      <c r="K448" s="181"/>
      <c r="L448" s="188"/>
      <c r="M448" s="181"/>
      <c r="N448" s="188"/>
      <c r="O448" s="188"/>
      <c r="P448" s="197"/>
      <c r="Q448" s="202"/>
      <c r="R448" s="195"/>
      <c r="S448" s="105"/>
      <c r="T448" s="106"/>
    </row>
    <row r="449" spans="1:20" s="7" customFormat="1" x14ac:dyDescent="0.2">
      <c r="A449" s="211"/>
      <c r="B449" s="214"/>
      <c r="C449" s="198"/>
      <c r="D449" s="209"/>
      <c r="E449" s="205"/>
      <c r="F449" s="217"/>
      <c r="G449" s="182"/>
      <c r="H449" s="182"/>
      <c r="I449" s="182"/>
      <c r="J449" s="182"/>
      <c r="K449" s="182"/>
      <c r="L449" s="189"/>
      <c r="M449" s="182"/>
      <c r="N449" s="189"/>
      <c r="O449" s="189"/>
      <c r="P449" s="198"/>
      <c r="Q449" s="202"/>
      <c r="R449" s="195"/>
      <c r="S449" s="105"/>
      <c r="T449" s="106"/>
    </row>
    <row r="450" spans="1:20" s="7" customFormat="1" ht="13.5" customHeight="1" x14ac:dyDescent="0.2">
      <c r="A450" s="211"/>
      <c r="B450" s="212" t="str">
        <f>'Admón. Riesgos'!D93</f>
        <v xml:space="preserve">Dificultad en la repccion de las evaaluaciones de desempeño para consolidar los resultados </v>
      </c>
      <c r="C450" s="196" t="str">
        <f>'Admón. Riesgos'!O93</f>
        <v>ZONA DE RIESGO MODERADO</v>
      </c>
      <c r="D450" s="208" t="s">
        <v>87</v>
      </c>
      <c r="E450" s="203" t="s">
        <v>485</v>
      </c>
      <c r="F450" s="215" t="s">
        <v>17</v>
      </c>
      <c r="G450" s="180" t="s">
        <v>87</v>
      </c>
      <c r="H450" s="180" t="s">
        <v>87</v>
      </c>
      <c r="I450" s="180" t="s">
        <v>87</v>
      </c>
      <c r="J450" s="180" t="s">
        <v>89</v>
      </c>
      <c r="K450" s="180">
        <v>1</v>
      </c>
      <c r="L450" s="187" t="str">
        <f>IF(K450=1,"BAJA",IF(K450=2,"MEDIA",IF(K450=3,"ALTA","")))</f>
        <v>BAJA</v>
      </c>
      <c r="M450" s="180">
        <v>10</v>
      </c>
      <c r="N450" s="187" t="str">
        <f>IF(M450=5,"LEVE",IF(M450=10,"MODERADO",IF(M450=20,"FUERTE","")))</f>
        <v>MODERADO</v>
      </c>
      <c r="O450" s="187">
        <f>K450*M450</f>
        <v>10</v>
      </c>
      <c r="P450" s="196" t="str">
        <f>VLOOKUP(O450,$M$548:$N$555,2,0)</f>
        <v>ZONA DE RIESGO MODERADO</v>
      </c>
      <c r="Q450" s="179" t="str">
        <f>IF(P450=C450,"Se mantiene en la zona de riesgo",IF(AND(P450="*",C450="·"),"·","Cambia la evaluación antes de controles"))</f>
        <v>Se mantiene en la zona de riesgo</v>
      </c>
      <c r="R450" s="195" t="s">
        <v>9</v>
      </c>
      <c r="S450" s="105"/>
      <c r="T450" s="106"/>
    </row>
    <row r="451" spans="1:20" s="7" customFormat="1" x14ac:dyDescent="0.2">
      <c r="A451" s="211"/>
      <c r="B451" s="213"/>
      <c r="C451" s="197"/>
      <c r="D451" s="208"/>
      <c r="E451" s="204"/>
      <c r="F451" s="216"/>
      <c r="G451" s="181"/>
      <c r="H451" s="181"/>
      <c r="I451" s="181"/>
      <c r="J451" s="181"/>
      <c r="K451" s="181"/>
      <c r="L451" s="188"/>
      <c r="M451" s="181"/>
      <c r="N451" s="188"/>
      <c r="O451" s="188"/>
      <c r="P451" s="197"/>
      <c r="Q451" s="179"/>
      <c r="R451" s="195"/>
      <c r="S451" s="105"/>
      <c r="T451" s="106"/>
    </row>
    <row r="452" spans="1:20" s="7" customFormat="1" x14ac:dyDescent="0.2">
      <c r="A452" s="211"/>
      <c r="B452" s="213"/>
      <c r="C452" s="197"/>
      <c r="D452" s="208"/>
      <c r="E452" s="204"/>
      <c r="F452" s="216"/>
      <c r="G452" s="181"/>
      <c r="H452" s="181"/>
      <c r="I452" s="181"/>
      <c r="J452" s="181"/>
      <c r="K452" s="181"/>
      <c r="L452" s="188"/>
      <c r="M452" s="181"/>
      <c r="N452" s="188"/>
      <c r="O452" s="188"/>
      <c r="P452" s="197"/>
      <c r="Q452" s="179"/>
      <c r="R452" s="195"/>
      <c r="S452" s="105"/>
      <c r="T452" s="106"/>
    </row>
    <row r="453" spans="1:20" s="7" customFormat="1" x14ac:dyDescent="0.2">
      <c r="A453" s="211"/>
      <c r="B453" s="213"/>
      <c r="C453" s="197"/>
      <c r="D453" s="209"/>
      <c r="E453" s="204"/>
      <c r="F453" s="216"/>
      <c r="G453" s="181"/>
      <c r="H453" s="181"/>
      <c r="I453" s="181"/>
      <c r="J453" s="181"/>
      <c r="K453" s="181"/>
      <c r="L453" s="188"/>
      <c r="M453" s="181"/>
      <c r="N453" s="188"/>
      <c r="O453" s="188"/>
      <c r="P453" s="197"/>
      <c r="Q453" s="202"/>
      <c r="R453" s="195"/>
      <c r="S453" s="105"/>
      <c r="T453" s="106"/>
    </row>
    <row r="454" spans="1:20" s="7" customFormat="1" x14ac:dyDescent="0.2">
      <c r="A454" s="211"/>
      <c r="B454" s="214"/>
      <c r="C454" s="198"/>
      <c r="D454" s="209"/>
      <c r="E454" s="205"/>
      <c r="F454" s="217"/>
      <c r="G454" s="182"/>
      <c r="H454" s="182"/>
      <c r="I454" s="182"/>
      <c r="J454" s="182"/>
      <c r="K454" s="182"/>
      <c r="L454" s="189"/>
      <c r="M454" s="182"/>
      <c r="N454" s="189"/>
      <c r="O454" s="189"/>
      <c r="P454" s="198"/>
      <c r="Q454" s="202"/>
      <c r="R454" s="195"/>
      <c r="S454" s="105"/>
      <c r="T454" s="106"/>
    </row>
    <row r="455" spans="1:20" s="7" customFormat="1" x14ac:dyDescent="0.2">
      <c r="A455" s="211"/>
      <c r="B455" s="212" t="str">
        <f>'Admón. Riesgos'!D94</f>
        <v>Dificultad en la recepcion de las novedades presentadas durante el mes, para liquidar lo correspondiente</v>
      </c>
      <c r="C455" s="196" t="str">
        <f>'Admón. Riesgos'!O94</f>
        <v>ZONA DE RIESGO ACEPTABLE</v>
      </c>
      <c r="D455" s="208" t="s">
        <v>87</v>
      </c>
      <c r="E455" s="203" t="s">
        <v>483</v>
      </c>
      <c r="F455" s="215" t="s">
        <v>17</v>
      </c>
      <c r="G455" s="180" t="s">
        <v>87</v>
      </c>
      <c r="H455" s="180" t="s">
        <v>87</v>
      </c>
      <c r="I455" s="180" t="s">
        <v>87</v>
      </c>
      <c r="J455" s="180" t="s">
        <v>91</v>
      </c>
      <c r="K455" s="180">
        <v>1</v>
      </c>
      <c r="L455" s="187" t="str">
        <f>IF(K455=1,"BAJA",IF(K455=2,"MEDIA",IF(K455=3,"ALTA","")))</f>
        <v>BAJA</v>
      </c>
      <c r="M455" s="180">
        <v>5</v>
      </c>
      <c r="N455" s="187" t="str">
        <f>IF(M455=5,"LEVE",IF(M455=10,"MODERADO",IF(M455=20,"FUERTE","")))</f>
        <v>LEVE</v>
      </c>
      <c r="O455" s="187">
        <f>K455*M455</f>
        <v>5</v>
      </c>
      <c r="P455" s="196" t="str">
        <f>VLOOKUP(O455,$M$548:$N$555,2,0)</f>
        <v>ZONA DE RIESGO ACEPTABLE</v>
      </c>
      <c r="Q455" s="179" t="str">
        <f>IF(P455=C455,"Se mantiene en la zona de riesgo",IF(AND(P455="*",C455="·"),"·","Cambia la evaluación antes de controles"))</f>
        <v>Se mantiene en la zona de riesgo</v>
      </c>
      <c r="R455" s="195" t="s">
        <v>74</v>
      </c>
      <c r="S455" s="105"/>
      <c r="T455" s="106"/>
    </row>
    <row r="456" spans="1:20" s="7" customFormat="1" x14ac:dyDescent="0.2">
      <c r="A456" s="211"/>
      <c r="B456" s="213"/>
      <c r="C456" s="197"/>
      <c r="D456" s="208"/>
      <c r="E456" s="204"/>
      <c r="F456" s="216"/>
      <c r="G456" s="181"/>
      <c r="H456" s="181"/>
      <c r="I456" s="181"/>
      <c r="J456" s="181"/>
      <c r="K456" s="181"/>
      <c r="L456" s="188"/>
      <c r="M456" s="181"/>
      <c r="N456" s="188"/>
      <c r="O456" s="188"/>
      <c r="P456" s="197"/>
      <c r="Q456" s="179"/>
      <c r="R456" s="195"/>
      <c r="S456" s="105"/>
      <c r="T456" s="106"/>
    </row>
    <row r="457" spans="1:20" s="7" customFormat="1" x14ac:dyDescent="0.2">
      <c r="A457" s="211"/>
      <c r="B457" s="213"/>
      <c r="C457" s="197"/>
      <c r="D457" s="208"/>
      <c r="E457" s="204"/>
      <c r="F457" s="216"/>
      <c r="G457" s="181"/>
      <c r="H457" s="181"/>
      <c r="I457" s="181"/>
      <c r="J457" s="181"/>
      <c r="K457" s="181"/>
      <c r="L457" s="188"/>
      <c r="M457" s="181"/>
      <c r="N457" s="188"/>
      <c r="O457" s="188"/>
      <c r="P457" s="197"/>
      <c r="Q457" s="179"/>
      <c r="R457" s="195"/>
      <c r="S457" s="105"/>
      <c r="T457" s="106"/>
    </row>
    <row r="458" spans="1:20" s="7" customFormat="1" x14ac:dyDescent="0.2">
      <c r="A458" s="211"/>
      <c r="B458" s="213"/>
      <c r="C458" s="197"/>
      <c r="D458" s="209"/>
      <c r="E458" s="204"/>
      <c r="F458" s="216"/>
      <c r="G458" s="181"/>
      <c r="H458" s="181"/>
      <c r="I458" s="181"/>
      <c r="J458" s="181"/>
      <c r="K458" s="181"/>
      <c r="L458" s="188"/>
      <c r="M458" s="181"/>
      <c r="N458" s="188"/>
      <c r="O458" s="188"/>
      <c r="P458" s="197"/>
      <c r="Q458" s="202"/>
      <c r="R458" s="195"/>
      <c r="S458" s="105"/>
      <c r="T458" s="106"/>
    </row>
    <row r="459" spans="1:20" s="7" customFormat="1" x14ac:dyDescent="0.2">
      <c r="A459" s="211"/>
      <c r="B459" s="214"/>
      <c r="C459" s="198"/>
      <c r="D459" s="209"/>
      <c r="E459" s="205"/>
      <c r="F459" s="217"/>
      <c r="G459" s="182"/>
      <c r="H459" s="182"/>
      <c r="I459" s="182"/>
      <c r="J459" s="182"/>
      <c r="K459" s="182"/>
      <c r="L459" s="189"/>
      <c r="M459" s="182"/>
      <c r="N459" s="189"/>
      <c r="O459" s="189"/>
      <c r="P459" s="198"/>
      <c r="Q459" s="202"/>
      <c r="R459" s="195"/>
      <c r="S459" s="105"/>
      <c r="T459" s="106"/>
    </row>
    <row r="460" spans="1:20" s="7" customFormat="1" ht="16.5" customHeight="1" x14ac:dyDescent="0.2">
      <c r="A460" s="211"/>
      <c r="B460" s="212" t="str">
        <f>'Admón. Riesgos'!D95</f>
        <v xml:space="preserve">Falta de actualizacion en la base de datos de los servidores de las semanas cotizadas en pension , para identificar los prepensionados </v>
      </c>
      <c r="C460" s="196" t="str">
        <f>'Admón. Riesgos'!O95</f>
        <v>ZONA DE RIESGO IMPORTANTE</v>
      </c>
      <c r="D460" s="208" t="s">
        <v>87</v>
      </c>
      <c r="E460" s="203" t="s">
        <v>486</v>
      </c>
      <c r="F460" s="215" t="s">
        <v>17</v>
      </c>
      <c r="G460" s="180" t="s">
        <v>87</v>
      </c>
      <c r="H460" s="180" t="s">
        <v>88</v>
      </c>
      <c r="I460" s="180" t="s">
        <v>87</v>
      </c>
      <c r="J460" s="180" t="s">
        <v>93</v>
      </c>
      <c r="K460" s="180">
        <v>2</v>
      </c>
      <c r="L460" s="187" t="str">
        <f>IF(K460=1,"BAJA",IF(K460=2,"MEDIA",IF(K460=3,"ALTA","")))</f>
        <v>MEDIA</v>
      </c>
      <c r="M460" s="180">
        <v>10</v>
      </c>
      <c r="N460" s="187" t="str">
        <f>IF(M460=5,"LEVE",IF(M460=10,"MODERADO",IF(M460=20,"FUERTE","")))</f>
        <v>MODERADO</v>
      </c>
      <c r="O460" s="187">
        <f>K460*M460</f>
        <v>20</v>
      </c>
      <c r="P460" s="196" t="str">
        <f>VLOOKUP(O460,$M$548:$N$555,2,0)</f>
        <v>ZONA DE RIESGO IMPORTANTE</v>
      </c>
      <c r="Q460" s="179" t="str">
        <f>IF(P460=C460,"Se mantiene en la zona de riesgo",IF(AND(P460="*",C460="·"),"·","Cambia la evaluación antes de controles"))</f>
        <v>Se mantiene en la zona de riesgo</v>
      </c>
      <c r="R460" s="184" t="s">
        <v>74</v>
      </c>
      <c r="S460" s="105"/>
      <c r="T460" s="106"/>
    </row>
    <row r="461" spans="1:20" s="7" customFormat="1" x14ac:dyDescent="0.2">
      <c r="A461" s="211"/>
      <c r="B461" s="213"/>
      <c r="C461" s="197"/>
      <c r="D461" s="208"/>
      <c r="E461" s="204"/>
      <c r="F461" s="216"/>
      <c r="G461" s="181"/>
      <c r="H461" s="181"/>
      <c r="I461" s="181"/>
      <c r="J461" s="181"/>
      <c r="K461" s="181"/>
      <c r="L461" s="188"/>
      <c r="M461" s="181"/>
      <c r="N461" s="188"/>
      <c r="O461" s="188"/>
      <c r="P461" s="197"/>
      <c r="Q461" s="179"/>
      <c r="R461" s="195"/>
      <c r="S461" s="105"/>
      <c r="T461" s="106"/>
    </row>
    <row r="462" spans="1:20" s="7" customFormat="1" x14ac:dyDescent="0.2">
      <c r="A462" s="211"/>
      <c r="B462" s="213"/>
      <c r="C462" s="197"/>
      <c r="D462" s="208"/>
      <c r="E462" s="204"/>
      <c r="F462" s="216"/>
      <c r="G462" s="181"/>
      <c r="H462" s="181"/>
      <c r="I462" s="181"/>
      <c r="J462" s="181"/>
      <c r="K462" s="181"/>
      <c r="L462" s="188"/>
      <c r="M462" s="181"/>
      <c r="N462" s="188"/>
      <c r="O462" s="188"/>
      <c r="P462" s="197"/>
      <c r="Q462" s="179"/>
      <c r="R462" s="195"/>
      <c r="S462" s="105"/>
      <c r="T462" s="106"/>
    </row>
    <row r="463" spans="1:20" s="7" customFormat="1" x14ac:dyDescent="0.2">
      <c r="A463" s="211"/>
      <c r="B463" s="213"/>
      <c r="C463" s="197"/>
      <c r="D463" s="209"/>
      <c r="E463" s="204"/>
      <c r="F463" s="216"/>
      <c r="G463" s="181"/>
      <c r="H463" s="181"/>
      <c r="I463" s="181"/>
      <c r="J463" s="181"/>
      <c r="K463" s="181"/>
      <c r="L463" s="188"/>
      <c r="M463" s="181"/>
      <c r="N463" s="188"/>
      <c r="O463" s="188"/>
      <c r="P463" s="197"/>
      <c r="Q463" s="202"/>
      <c r="R463" s="195"/>
      <c r="S463" s="105"/>
      <c r="T463" s="106"/>
    </row>
    <row r="464" spans="1:20" s="7" customFormat="1" x14ac:dyDescent="0.2">
      <c r="A464" s="211"/>
      <c r="B464" s="214"/>
      <c r="C464" s="198"/>
      <c r="D464" s="209"/>
      <c r="E464" s="205"/>
      <c r="F464" s="217"/>
      <c r="G464" s="182"/>
      <c r="H464" s="182"/>
      <c r="I464" s="182"/>
      <c r="J464" s="182"/>
      <c r="K464" s="182"/>
      <c r="L464" s="189"/>
      <c r="M464" s="182"/>
      <c r="N464" s="189"/>
      <c r="O464" s="189"/>
      <c r="P464" s="198"/>
      <c r="Q464" s="202"/>
      <c r="R464" s="195"/>
      <c r="S464" s="105"/>
      <c r="T464" s="106"/>
    </row>
    <row r="465" spans="1:20" s="7" customFormat="1" ht="12.75" customHeight="1" x14ac:dyDescent="0.2">
      <c r="A465" s="211"/>
      <c r="B465" s="212" t="str">
        <f>'Admón. Riesgos'!D96</f>
        <v xml:space="preserve">Dificultad en la actualizacion las historias laborales de los servidores , con la finalidad de generar informacion veraz y oportuna </v>
      </c>
      <c r="C465" s="196" t="str">
        <f>'Admón. Riesgos'!O96</f>
        <v>ZONA DE RIESGO ACEPTABLE</v>
      </c>
      <c r="D465" s="208" t="s">
        <v>87</v>
      </c>
      <c r="E465" s="203" t="s">
        <v>483</v>
      </c>
      <c r="F465" s="215" t="s">
        <v>17</v>
      </c>
      <c r="G465" s="180" t="s">
        <v>87</v>
      </c>
      <c r="H465" s="180" t="s">
        <v>87</v>
      </c>
      <c r="I465" s="180" t="s">
        <v>87</v>
      </c>
      <c r="J465" s="180" t="s">
        <v>91</v>
      </c>
      <c r="K465" s="180">
        <v>1</v>
      </c>
      <c r="L465" s="187" t="str">
        <f>IF(K465=1,"BAJA",IF(K465=2,"MEDIA",IF(K465=3,"ALTA","")))</f>
        <v>BAJA</v>
      </c>
      <c r="M465" s="180">
        <v>5</v>
      </c>
      <c r="N465" s="187" t="str">
        <f>IF(M465=5,"LEVE",IF(M465=10,"MODERADO",IF(M465=20,"FUERTE","")))</f>
        <v>LEVE</v>
      </c>
      <c r="O465" s="187">
        <f>K465*M465</f>
        <v>5</v>
      </c>
      <c r="P465" s="196" t="str">
        <f>VLOOKUP(O465,$M$548:$N$555,2,0)</f>
        <v>ZONA DE RIESGO ACEPTABLE</v>
      </c>
      <c r="Q465" s="179" t="str">
        <f>IF(P465=C465,"Se mantiene en la zona de riesgo",IF(AND(P465="*",C465="·"),"·","Cambia la evaluación antes de controles"))</f>
        <v>Se mantiene en la zona de riesgo</v>
      </c>
      <c r="R465" s="184" t="s">
        <v>74</v>
      </c>
      <c r="S465" s="105"/>
      <c r="T465" s="106"/>
    </row>
    <row r="466" spans="1:20" s="7" customFormat="1" x14ac:dyDescent="0.2">
      <c r="A466" s="211"/>
      <c r="B466" s="213"/>
      <c r="C466" s="197"/>
      <c r="D466" s="208"/>
      <c r="E466" s="204"/>
      <c r="F466" s="216"/>
      <c r="G466" s="181"/>
      <c r="H466" s="181"/>
      <c r="I466" s="181"/>
      <c r="J466" s="181"/>
      <c r="K466" s="181"/>
      <c r="L466" s="188"/>
      <c r="M466" s="181"/>
      <c r="N466" s="188"/>
      <c r="O466" s="188"/>
      <c r="P466" s="197"/>
      <c r="Q466" s="179"/>
      <c r="R466" s="195"/>
      <c r="S466" s="105"/>
      <c r="T466" s="106"/>
    </row>
    <row r="467" spans="1:20" s="7" customFormat="1" x14ac:dyDescent="0.2">
      <c r="A467" s="211"/>
      <c r="B467" s="213"/>
      <c r="C467" s="197"/>
      <c r="D467" s="208"/>
      <c r="E467" s="204"/>
      <c r="F467" s="216"/>
      <c r="G467" s="181"/>
      <c r="H467" s="181"/>
      <c r="I467" s="181"/>
      <c r="J467" s="181"/>
      <c r="K467" s="181"/>
      <c r="L467" s="188"/>
      <c r="M467" s="181"/>
      <c r="N467" s="188"/>
      <c r="O467" s="188"/>
      <c r="P467" s="197"/>
      <c r="Q467" s="179"/>
      <c r="R467" s="195"/>
      <c r="S467" s="105"/>
      <c r="T467" s="106"/>
    </row>
    <row r="468" spans="1:20" s="7" customFormat="1" x14ac:dyDescent="0.2">
      <c r="A468" s="211"/>
      <c r="B468" s="213"/>
      <c r="C468" s="197"/>
      <c r="D468" s="209"/>
      <c r="E468" s="204"/>
      <c r="F468" s="216"/>
      <c r="G468" s="181"/>
      <c r="H468" s="181"/>
      <c r="I468" s="181"/>
      <c r="J468" s="181"/>
      <c r="K468" s="181"/>
      <c r="L468" s="188"/>
      <c r="M468" s="181"/>
      <c r="N468" s="188"/>
      <c r="O468" s="188"/>
      <c r="P468" s="197"/>
      <c r="Q468" s="202"/>
      <c r="R468" s="195"/>
      <c r="S468" s="105"/>
      <c r="T468" s="106"/>
    </row>
    <row r="469" spans="1:20" s="7" customFormat="1" x14ac:dyDescent="0.2">
      <c r="A469" s="211"/>
      <c r="B469" s="214"/>
      <c r="C469" s="198"/>
      <c r="D469" s="209"/>
      <c r="E469" s="205"/>
      <c r="F469" s="217"/>
      <c r="G469" s="182"/>
      <c r="H469" s="182"/>
      <c r="I469" s="182"/>
      <c r="J469" s="182"/>
      <c r="K469" s="182"/>
      <c r="L469" s="189"/>
      <c r="M469" s="182"/>
      <c r="N469" s="189"/>
      <c r="O469" s="189"/>
      <c r="P469" s="198"/>
      <c r="Q469" s="202"/>
      <c r="R469" s="195"/>
      <c r="S469" s="105"/>
      <c r="T469" s="106"/>
    </row>
    <row r="470" spans="1:20" s="7" customFormat="1" x14ac:dyDescent="0.2">
      <c r="A470" s="211"/>
      <c r="B470" s="212" t="str">
        <f>'Admón. Riesgos'!D97</f>
        <v xml:space="preserve">Aplicación de la TRD en cada una de las dependencias.  </v>
      </c>
      <c r="C470" s="196" t="str">
        <f>'Admón. Riesgos'!O97</f>
        <v>ZONA DE RIESGO ACEPTABLE</v>
      </c>
      <c r="D470" s="208" t="s">
        <v>87</v>
      </c>
      <c r="E470" s="175" t="s">
        <v>505</v>
      </c>
      <c r="F470" s="180" t="s">
        <v>17</v>
      </c>
      <c r="G470" s="180" t="s">
        <v>87</v>
      </c>
      <c r="H470" s="180" t="s">
        <v>88</v>
      </c>
      <c r="I470" s="180" t="s">
        <v>87</v>
      </c>
      <c r="J470" s="180" t="s">
        <v>94</v>
      </c>
      <c r="K470" s="180">
        <v>1</v>
      </c>
      <c r="L470" s="187" t="str">
        <f>IF(K470=1,"BAJA",IF(K470=2,"MEDIA",IF(K470=3,"ALTA","")))</f>
        <v>BAJA</v>
      </c>
      <c r="M470" s="180">
        <v>5</v>
      </c>
      <c r="N470" s="187" t="str">
        <f>IF(M470=5,"LEVE",IF(M470=10,"MODERADO",IF(M470=20,"FUERTE","")))</f>
        <v>LEVE</v>
      </c>
      <c r="O470" s="187">
        <f>K470*M470</f>
        <v>5</v>
      </c>
      <c r="P470" s="196" t="str">
        <f>VLOOKUP(O470,$M$548:$N$555,2,0)</f>
        <v>ZONA DE RIESGO ACEPTABLE</v>
      </c>
      <c r="Q470" s="179" t="str">
        <f>IF(P470=C470,"Se mantiene en la zona de riesgo",IF(AND(P470="*",C470="·"),"·","Cambia la evaluación antes de controles"))</f>
        <v>Se mantiene en la zona de riesgo</v>
      </c>
      <c r="R470" s="184" t="s">
        <v>75</v>
      </c>
      <c r="S470" s="105"/>
      <c r="T470" s="106"/>
    </row>
    <row r="471" spans="1:20" s="7" customFormat="1" x14ac:dyDescent="0.2">
      <c r="A471" s="211"/>
      <c r="B471" s="213"/>
      <c r="C471" s="197"/>
      <c r="D471" s="208"/>
      <c r="E471" s="176"/>
      <c r="F471" s="181"/>
      <c r="G471" s="181"/>
      <c r="H471" s="181"/>
      <c r="I471" s="181"/>
      <c r="J471" s="181"/>
      <c r="K471" s="181"/>
      <c r="L471" s="188"/>
      <c r="M471" s="181"/>
      <c r="N471" s="188"/>
      <c r="O471" s="188"/>
      <c r="P471" s="197"/>
      <c r="Q471" s="179"/>
      <c r="R471" s="195"/>
      <c r="S471" s="105"/>
      <c r="T471" s="106"/>
    </row>
    <row r="472" spans="1:20" s="7" customFormat="1" x14ac:dyDescent="0.2">
      <c r="A472" s="211"/>
      <c r="B472" s="213"/>
      <c r="C472" s="197"/>
      <c r="D472" s="208"/>
      <c r="E472" s="176"/>
      <c r="F472" s="181"/>
      <c r="G472" s="181"/>
      <c r="H472" s="181"/>
      <c r="I472" s="181"/>
      <c r="J472" s="181"/>
      <c r="K472" s="181"/>
      <c r="L472" s="188"/>
      <c r="M472" s="181"/>
      <c r="N472" s="188"/>
      <c r="O472" s="188"/>
      <c r="P472" s="197"/>
      <c r="Q472" s="179"/>
      <c r="R472" s="195"/>
      <c r="S472" s="105"/>
      <c r="T472" s="106"/>
    </row>
    <row r="473" spans="1:20" s="7" customFormat="1" x14ac:dyDescent="0.2">
      <c r="A473" s="211"/>
      <c r="B473" s="213"/>
      <c r="C473" s="197"/>
      <c r="D473" s="209"/>
      <c r="E473" s="176"/>
      <c r="F473" s="181"/>
      <c r="G473" s="181"/>
      <c r="H473" s="181"/>
      <c r="I473" s="181"/>
      <c r="J473" s="181"/>
      <c r="K473" s="181"/>
      <c r="L473" s="188"/>
      <c r="M473" s="181"/>
      <c r="N473" s="188"/>
      <c r="O473" s="188"/>
      <c r="P473" s="197"/>
      <c r="Q473" s="202"/>
      <c r="R473" s="195"/>
      <c r="S473" s="105"/>
      <c r="T473" s="106"/>
    </row>
    <row r="474" spans="1:20" s="7" customFormat="1" x14ac:dyDescent="0.2">
      <c r="A474" s="211"/>
      <c r="B474" s="214"/>
      <c r="C474" s="198"/>
      <c r="D474" s="209"/>
      <c r="E474" s="177"/>
      <c r="F474" s="182"/>
      <c r="G474" s="182"/>
      <c r="H474" s="182"/>
      <c r="I474" s="182"/>
      <c r="J474" s="182"/>
      <c r="K474" s="182"/>
      <c r="L474" s="189"/>
      <c r="M474" s="182"/>
      <c r="N474" s="189"/>
      <c r="O474" s="189"/>
      <c r="P474" s="198"/>
      <c r="Q474" s="202"/>
      <c r="R474" s="195"/>
      <c r="S474" s="105"/>
      <c r="T474" s="106"/>
    </row>
    <row r="475" spans="1:20" s="7" customFormat="1" ht="25.5" customHeight="1" x14ac:dyDescent="0.2">
      <c r="A475" s="211"/>
      <c r="B475" s="212" t="str">
        <f>'Admón. Riesgos'!D98</f>
        <v xml:space="preserve">Falta de la construcion de bodega de archivo central </v>
      </c>
      <c r="C475" s="196" t="str">
        <f>'Admón. Riesgos'!O98</f>
        <v>ZONA DE RIESGO INACEPTABLE</v>
      </c>
      <c r="D475" s="208" t="s">
        <v>87</v>
      </c>
      <c r="E475" s="175" t="s">
        <v>503</v>
      </c>
      <c r="F475" s="180" t="s">
        <v>17</v>
      </c>
      <c r="G475" s="180" t="s">
        <v>87</v>
      </c>
      <c r="H475" s="180" t="s">
        <v>88</v>
      </c>
      <c r="I475" s="180" t="s">
        <v>87</v>
      </c>
      <c r="J475" s="180" t="s">
        <v>94</v>
      </c>
      <c r="K475" s="180">
        <v>3</v>
      </c>
      <c r="L475" s="187" t="str">
        <f>IF(K475=1,"BAJA",IF(K475=2,"MEDIA",IF(K475=3,"ALTA","")))</f>
        <v>ALTA</v>
      </c>
      <c r="M475" s="180">
        <v>10</v>
      </c>
      <c r="N475" s="187" t="str">
        <f>IF(M475=5,"LEVE",IF(M475=10,"MODERADO",IF(M475=20,"FUERTE","")))</f>
        <v>MODERADO</v>
      </c>
      <c r="O475" s="187">
        <f>K475*M475</f>
        <v>30</v>
      </c>
      <c r="P475" s="196" t="str">
        <f>VLOOKUP(O475,$M$548:$N$555,2,0)</f>
        <v>ZONA DE RIESGO INACEPTABLE</v>
      </c>
      <c r="Q475" s="179" t="str">
        <f>IF(P475=C475,"Se mantiene en la zona de riesgo",IF(AND(P475="*",C475="·"),"·","Cambia la evaluación antes de controles"))</f>
        <v>Se mantiene en la zona de riesgo</v>
      </c>
      <c r="R475" s="184" t="s">
        <v>74</v>
      </c>
      <c r="S475" s="105"/>
      <c r="T475" s="106"/>
    </row>
    <row r="476" spans="1:20" s="7" customFormat="1" x14ac:dyDescent="0.2">
      <c r="A476" s="211"/>
      <c r="B476" s="213"/>
      <c r="C476" s="197"/>
      <c r="D476" s="208"/>
      <c r="E476" s="176"/>
      <c r="F476" s="181"/>
      <c r="G476" s="181"/>
      <c r="H476" s="181"/>
      <c r="I476" s="181"/>
      <c r="J476" s="181"/>
      <c r="K476" s="181"/>
      <c r="L476" s="188"/>
      <c r="M476" s="181"/>
      <c r="N476" s="188"/>
      <c r="O476" s="188"/>
      <c r="P476" s="197"/>
      <c r="Q476" s="179"/>
      <c r="R476" s="195"/>
      <c r="S476" s="105"/>
      <c r="T476" s="106"/>
    </row>
    <row r="477" spans="1:20" s="7" customFormat="1" x14ac:dyDescent="0.2">
      <c r="A477" s="211"/>
      <c r="B477" s="213"/>
      <c r="C477" s="197"/>
      <c r="D477" s="208"/>
      <c r="E477" s="176"/>
      <c r="F477" s="181"/>
      <c r="G477" s="181"/>
      <c r="H477" s="181"/>
      <c r="I477" s="181"/>
      <c r="J477" s="181"/>
      <c r="K477" s="181"/>
      <c r="L477" s="188"/>
      <c r="M477" s="181"/>
      <c r="N477" s="188"/>
      <c r="O477" s="188"/>
      <c r="P477" s="197"/>
      <c r="Q477" s="179"/>
      <c r="R477" s="195"/>
      <c r="S477" s="105"/>
      <c r="T477" s="106"/>
    </row>
    <row r="478" spans="1:20" s="7" customFormat="1" x14ac:dyDescent="0.2">
      <c r="A478" s="211"/>
      <c r="B478" s="213"/>
      <c r="C478" s="197"/>
      <c r="D478" s="209"/>
      <c r="E478" s="176"/>
      <c r="F478" s="181"/>
      <c r="G478" s="181"/>
      <c r="H478" s="181"/>
      <c r="I478" s="181"/>
      <c r="J478" s="181"/>
      <c r="K478" s="181"/>
      <c r="L478" s="188"/>
      <c r="M478" s="181"/>
      <c r="N478" s="188"/>
      <c r="O478" s="188"/>
      <c r="P478" s="197"/>
      <c r="Q478" s="202"/>
      <c r="R478" s="195"/>
      <c r="S478" s="105"/>
      <c r="T478" s="106"/>
    </row>
    <row r="479" spans="1:20" s="7" customFormat="1" x14ac:dyDescent="0.2">
      <c r="A479" s="211"/>
      <c r="B479" s="214"/>
      <c r="C479" s="198"/>
      <c r="D479" s="209"/>
      <c r="E479" s="177"/>
      <c r="F479" s="182"/>
      <c r="G479" s="182"/>
      <c r="H479" s="182"/>
      <c r="I479" s="182"/>
      <c r="J479" s="182"/>
      <c r="K479" s="182"/>
      <c r="L479" s="189"/>
      <c r="M479" s="182"/>
      <c r="N479" s="189"/>
      <c r="O479" s="189"/>
      <c r="P479" s="198"/>
      <c r="Q479" s="202"/>
      <c r="R479" s="195"/>
      <c r="S479" s="105"/>
      <c r="T479" s="106"/>
    </row>
    <row r="480" spans="1:20" s="7" customFormat="1" ht="25.5" customHeight="1" x14ac:dyDescent="0.2">
      <c r="A480" s="211"/>
      <c r="B480" s="212" t="str">
        <f>'Admón. Riesgos'!D99</f>
        <v>Falta de material adecuado para la debida conservacion de los documentos que reposan en el archivo de la institucion</v>
      </c>
      <c r="C480" s="196" t="str">
        <f>'Admón. Riesgos'!O99</f>
        <v>ZONA DE RIESGO MODERADO</v>
      </c>
      <c r="D480" s="208" t="s">
        <v>87</v>
      </c>
      <c r="E480" s="175" t="s">
        <v>504</v>
      </c>
      <c r="F480" s="180" t="s">
        <v>17</v>
      </c>
      <c r="G480" s="180" t="s">
        <v>87</v>
      </c>
      <c r="H480" s="180" t="s">
        <v>88</v>
      </c>
      <c r="I480" s="180" t="s">
        <v>87</v>
      </c>
      <c r="J480" s="180" t="s">
        <v>95</v>
      </c>
      <c r="K480" s="180">
        <v>1</v>
      </c>
      <c r="L480" s="187" t="str">
        <f>IF(K480=1,"BAJA",IF(K480=2,"MEDIA",IF(K480=3,"ALTA","")))</f>
        <v>BAJA</v>
      </c>
      <c r="M480" s="180">
        <v>10</v>
      </c>
      <c r="N480" s="187" t="str">
        <f>IF(M480=5,"LEVE",IF(M480=10,"MODERADO",IF(M480=20,"FUERTE","")))</f>
        <v>MODERADO</v>
      </c>
      <c r="O480" s="187">
        <f>K480*M480</f>
        <v>10</v>
      </c>
      <c r="P480" s="196" t="str">
        <f>VLOOKUP(O480,$M$548:$N$555,2,0)</f>
        <v>ZONA DE RIESGO MODERADO</v>
      </c>
      <c r="Q480" s="179" t="str">
        <f>IF(P480=C480,"Se mantiene en la zona de riesgo",IF(AND(P480="*",C480="·"),"·","Cambia la evaluación antes de controles"))</f>
        <v>Se mantiene en la zona de riesgo</v>
      </c>
      <c r="R480" s="184" t="s">
        <v>74</v>
      </c>
      <c r="S480" s="105"/>
      <c r="T480" s="106"/>
    </row>
    <row r="481" spans="1:20" s="7" customFormat="1" x14ac:dyDescent="0.2">
      <c r="A481" s="211"/>
      <c r="B481" s="213"/>
      <c r="C481" s="197"/>
      <c r="D481" s="208"/>
      <c r="E481" s="176"/>
      <c r="F481" s="181"/>
      <c r="G481" s="181"/>
      <c r="H481" s="181"/>
      <c r="I481" s="181"/>
      <c r="J481" s="181"/>
      <c r="K481" s="181"/>
      <c r="L481" s="188"/>
      <c r="M481" s="181"/>
      <c r="N481" s="188"/>
      <c r="O481" s="188"/>
      <c r="P481" s="197"/>
      <c r="Q481" s="179"/>
      <c r="R481" s="195"/>
      <c r="S481" s="105"/>
      <c r="T481" s="106"/>
    </row>
    <row r="482" spans="1:20" s="7" customFormat="1" x14ac:dyDescent="0.2">
      <c r="A482" s="211"/>
      <c r="B482" s="213"/>
      <c r="C482" s="197"/>
      <c r="D482" s="208"/>
      <c r="E482" s="176"/>
      <c r="F482" s="181"/>
      <c r="G482" s="181"/>
      <c r="H482" s="181"/>
      <c r="I482" s="181"/>
      <c r="J482" s="181"/>
      <c r="K482" s="181"/>
      <c r="L482" s="188"/>
      <c r="M482" s="181"/>
      <c r="N482" s="188"/>
      <c r="O482" s="188"/>
      <c r="P482" s="197"/>
      <c r="Q482" s="179"/>
      <c r="R482" s="195"/>
      <c r="S482" s="105"/>
      <c r="T482" s="106"/>
    </row>
    <row r="483" spans="1:20" s="7" customFormat="1" x14ac:dyDescent="0.2">
      <c r="A483" s="211"/>
      <c r="B483" s="213"/>
      <c r="C483" s="197"/>
      <c r="D483" s="209"/>
      <c r="E483" s="176"/>
      <c r="F483" s="181"/>
      <c r="G483" s="181"/>
      <c r="H483" s="181"/>
      <c r="I483" s="181"/>
      <c r="J483" s="181"/>
      <c r="K483" s="181"/>
      <c r="L483" s="188"/>
      <c r="M483" s="181"/>
      <c r="N483" s="188"/>
      <c r="O483" s="188"/>
      <c r="P483" s="197"/>
      <c r="Q483" s="202"/>
      <c r="R483" s="195"/>
      <c r="S483" s="105"/>
      <c r="T483" s="106"/>
    </row>
    <row r="484" spans="1:20" s="7" customFormat="1" x14ac:dyDescent="0.2">
      <c r="A484" s="211"/>
      <c r="B484" s="214"/>
      <c r="C484" s="198"/>
      <c r="D484" s="209"/>
      <c r="E484" s="177"/>
      <c r="F484" s="182"/>
      <c r="G484" s="182"/>
      <c r="H484" s="182"/>
      <c r="I484" s="182"/>
      <c r="J484" s="182"/>
      <c r="K484" s="182"/>
      <c r="L484" s="189"/>
      <c r="M484" s="182"/>
      <c r="N484" s="189"/>
      <c r="O484" s="189"/>
      <c r="P484" s="198"/>
      <c r="Q484" s="202"/>
      <c r="R484" s="195"/>
      <c r="S484" s="105"/>
      <c r="T484" s="106"/>
    </row>
    <row r="485" spans="1:20" s="7" customFormat="1" ht="25.5" customHeight="1" x14ac:dyDescent="0.2">
      <c r="A485" s="211"/>
      <c r="B485" s="212" t="str">
        <f>'Admón. Riesgos'!D100</f>
        <v xml:space="preserve">Falta de comunicación e información sobre  el ingreso de nuevo personal administrativo y de apoyo a la gestión  para proyectar la distribución y ubicación de los puestos de trabajo </v>
      </c>
      <c r="C485" s="196" t="str">
        <f>'Admón. Riesgos'!O100</f>
        <v>ZONA DE RIESGO MODERADO</v>
      </c>
      <c r="D485" s="208" t="s">
        <v>88</v>
      </c>
      <c r="E485" s="175"/>
      <c r="F485" s="180" t="s">
        <v>19</v>
      </c>
      <c r="G485" s="180" t="s">
        <v>88</v>
      </c>
      <c r="H485" s="180" t="s">
        <v>88</v>
      </c>
      <c r="I485" s="180" t="s">
        <v>87</v>
      </c>
      <c r="J485" s="180" t="s">
        <v>95</v>
      </c>
      <c r="K485" s="180">
        <v>1</v>
      </c>
      <c r="L485" s="187" t="str">
        <f>IF(K485=1,"BAJA",IF(K485=2,"MEDIA",IF(K485=3,"ALTA","")))</f>
        <v>BAJA</v>
      </c>
      <c r="M485" s="180">
        <v>10</v>
      </c>
      <c r="N485" s="187" t="str">
        <f>IF(M485=5,"LEVE",IF(M485=10,"MODERADO",IF(M485=20,"FUERTE","")))</f>
        <v>MODERADO</v>
      </c>
      <c r="O485" s="187">
        <f>K485*M485</f>
        <v>10</v>
      </c>
      <c r="P485" s="196" t="str">
        <f>VLOOKUP(O485,$M$548:$N$555,2,0)</f>
        <v>ZONA DE RIESGO MODERADO</v>
      </c>
      <c r="Q485" s="179" t="str">
        <f>IF(P485=C485,"Se mantiene en la zona de riesgo",IF(AND(P485="*",C485="·"),"·","Cambia la evaluación antes de controles"))</f>
        <v>Se mantiene en la zona de riesgo</v>
      </c>
      <c r="R485" s="184" t="s">
        <v>74</v>
      </c>
      <c r="S485" s="105"/>
      <c r="T485" s="106"/>
    </row>
    <row r="486" spans="1:20" s="7" customFormat="1" x14ac:dyDescent="0.2">
      <c r="A486" s="211"/>
      <c r="B486" s="213"/>
      <c r="C486" s="197"/>
      <c r="D486" s="208"/>
      <c r="E486" s="176"/>
      <c r="F486" s="181"/>
      <c r="G486" s="181"/>
      <c r="H486" s="181"/>
      <c r="I486" s="181"/>
      <c r="J486" s="181"/>
      <c r="K486" s="181"/>
      <c r="L486" s="188"/>
      <c r="M486" s="181"/>
      <c r="N486" s="188"/>
      <c r="O486" s="188"/>
      <c r="P486" s="197"/>
      <c r="Q486" s="179"/>
      <c r="R486" s="195"/>
      <c r="S486" s="105"/>
      <c r="T486" s="106"/>
    </row>
    <row r="487" spans="1:20" s="7" customFormat="1" x14ac:dyDescent="0.2">
      <c r="A487" s="211"/>
      <c r="B487" s="213"/>
      <c r="C487" s="197"/>
      <c r="D487" s="208"/>
      <c r="E487" s="176"/>
      <c r="F487" s="181"/>
      <c r="G487" s="181"/>
      <c r="H487" s="181"/>
      <c r="I487" s="181"/>
      <c r="J487" s="181"/>
      <c r="K487" s="181"/>
      <c r="L487" s="188"/>
      <c r="M487" s="181"/>
      <c r="N487" s="188"/>
      <c r="O487" s="188"/>
      <c r="P487" s="197"/>
      <c r="Q487" s="179"/>
      <c r="R487" s="195"/>
      <c r="S487" s="105"/>
      <c r="T487" s="106"/>
    </row>
    <row r="488" spans="1:20" s="7" customFormat="1" x14ac:dyDescent="0.2">
      <c r="A488" s="211"/>
      <c r="B488" s="213"/>
      <c r="C488" s="197"/>
      <c r="D488" s="209"/>
      <c r="E488" s="176"/>
      <c r="F488" s="181"/>
      <c r="G488" s="181"/>
      <c r="H488" s="181"/>
      <c r="I488" s="181"/>
      <c r="J488" s="181"/>
      <c r="K488" s="181"/>
      <c r="L488" s="188"/>
      <c r="M488" s="181"/>
      <c r="N488" s="188"/>
      <c r="O488" s="188"/>
      <c r="P488" s="197"/>
      <c r="Q488" s="202"/>
      <c r="R488" s="195"/>
      <c r="S488" s="105"/>
      <c r="T488" s="106"/>
    </row>
    <row r="489" spans="1:20" s="7" customFormat="1" x14ac:dyDescent="0.2">
      <c r="A489" s="211"/>
      <c r="B489" s="214"/>
      <c r="C489" s="198"/>
      <c r="D489" s="209"/>
      <c r="E489" s="177"/>
      <c r="F489" s="182"/>
      <c r="G489" s="182"/>
      <c r="H489" s="182"/>
      <c r="I489" s="182"/>
      <c r="J489" s="182"/>
      <c r="K489" s="182"/>
      <c r="L489" s="189"/>
      <c r="M489" s="182"/>
      <c r="N489" s="189"/>
      <c r="O489" s="189"/>
      <c r="P489" s="198"/>
      <c r="Q489" s="202"/>
      <c r="R489" s="195"/>
      <c r="S489" s="105"/>
      <c r="T489" s="106"/>
    </row>
    <row r="490" spans="1:20" s="7" customFormat="1" ht="12.75" customHeight="1" x14ac:dyDescent="0.2">
      <c r="A490" s="211"/>
      <c r="B490" s="212" t="str">
        <f>'Admón. Riesgos'!D101</f>
        <v>Retraso en el cumplimiento de algunas necesidades requeridas en la oficina de compras a) módulo de inventario  b) actualización de inventario)</v>
      </c>
      <c r="C490" s="196" t="str">
        <f>'Admón. Riesgos'!O101</f>
        <v>ZONA DE RIESGO MODERADO</v>
      </c>
      <c r="D490" s="208" t="s">
        <v>87</v>
      </c>
      <c r="E490" s="175" t="s">
        <v>513</v>
      </c>
      <c r="F490" s="180" t="s">
        <v>19</v>
      </c>
      <c r="G490" s="180" t="s">
        <v>87</v>
      </c>
      <c r="H490" s="180" t="s">
        <v>87</v>
      </c>
      <c r="I490" s="180" t="s">
        <v>87</v>
      </c>
      <c r="J490" s="180" t="s">
        <v>89</v>
      </c>
      <c r="K490" s="180">
        <v>1</v>
      </c>
      <c r="L490" s="187" t="str">
        <f>IF(K490=1,"BAJA",IF(K490=2,"MEDIA",IF(K490=3,"ALTA","")))</f>
        <v>BAJA</v>
      </c>
      <c r="M490" s="180">
        <v>10</v>
      </c>
      <c r="N490" s="187" t="str">
        <f>IF(M490=5,"LEVE",IF(M490=10,"MODERADO",IF(M490=20,"FUERTE","")))</f>
        <v>MODERADO</v>
      </c>
      <c r="O490" s="187">
        <f>K490*M490</f>
        <v>10</v>
      </c>
      <c r="P490" s="196" t="str">
        <f>VLOOKUP(O490,$M$548:$N$555,2,0)</f>
        <v>ZONA DE RIESGO MODERADO</v>
      </c>
      <c r="Q490" s="179" t="str">
        <f>IF(P490=C490,"Se mantiene en la zona de riesgo",IF(AND(P490="*",C490="·"),"·","Cambia la evaluación antes de controles"))</f>
        <v>Se mantiene en la zona de riesgo</v>
      </c>
      <c r="R490" s="184" t="s">
        <v>9</v>
      </c>
      <c r="S490" s="105"/>
      <c r="T490" s="106"/>
    </row>
    <row r="491" spans="1:20" s="7" customFormat="1" x14ac:dyDescent="0.2">
      <c r="A491" s="211"/>
      <c r="B491" s="213"/>
      <c r="C491" s="197"/>
      <c r="D491" s="208"/>
      <c r="E491" s="176"/>
      <c r="F491" s="181"/>
      <c r="G491" s="181"/>
      <c r="H491" s="181"/>
      <c r="I491" s="181"/>
      <c r="J491" s="181"/>
      <c r="K491" s="181"/>
      <c r="L491" s="188"/>
      <c r="M491" s="181"/>
      <c r="N491" s="188"/>
      <c r="O491" s="188"/>
      <c r="P491" s="197"/>
      <c r="Q491" s="179"/>
      <c r="R491" s="195"/>
      <c r="S491" s="105"/>
      <c r="T491" s="106"/>
    </row>
    <row r="492" spans="1:20" s="7" customFormat="1" x14ac:dyDescent="0.2">
      <c r="A492" s="211"/>
      <c r="B492" s="213"/>
      <c r="C492" s="197"/>
      <c r="D492" s="208"/>
      <c r="E492" s="176"/>
      <c r="F492" s="181"/>
      <c r="G492" s="181"/>
      <c r="H492" s="181"/>
      <c r="I492" s="181"/>
      <c r="J492" s="181"/>
      <c r="K492" s="181"/>
      <c r="L492" s="188"/>
      <c r="M492" s="181"/>
      <c r="N492" s="188"/>
      <c r="O492" s="188"/>
      <c r="P492" s="197"/>
      <c r="Q492" s="179"/>
      <c r="R492" s="195"/>
      <c r="S492" s="105"/>
      <c r="T492" s="106"/>
    </row>
    <row r="493" spans="1:20" s="7" customFormat="1" x14ac:dyDescent="0.2">
      <c r="A493" s="211"/>
      <c r="B493" s="213"/>
      <c r="C493" s="197"/>
      <c r="D493" s="209"/>
      <c r="E493" s="176"/>
      <c r="F493" s="181"/>
      <c r="G493" s="181"/>
      <c r="H493" s="181"/>
      <c r="I493" s="181"/>
      <c r="J493" s="181"/>
      <c r="K493" s="181"/>
      <c r="L493" s="188"/>
      <c r="M493" s="181"/>
      <c r="N493" s="188"/>
      <c r="O493" s="188"/>
      <c r="P493" s="197"/>
      <c r="Q493" s="202"/>
      <c r="R493" s="195"/>
      <c r="S493" s="105"/>
      <c r="T493" s="106"/>
    </row>
    <row r="494" spans="1:20" s="7" customFormat="1" x14ac:dyDescent="0.2">
      <c r="A494" s="211"/>
      <c r="B494" s="214"/>
      <c r="C494" s="198"/>
      <c r="D494" s="209"/>
      <c r="E494" s="177"/>
      <c r="F494" s="182"/>
      <c r="G494" s="182"/>
      <c r="H494" s="182"/>
      <c r="I494" s="182"/>
      <c r="J494" s="182"/>
      <c r="K494" s="182"/>
      <c r="L494" s="189"/>
      <c r="M494" s="182"/>
      <c r="N494" s="189"/>
      <c r="O494" s="189"/>
      <c r="P494" s="198"/>
      <c r="Q494" s="202"/>
      <c r="R494" s="195"/>
      <c r="S494" s="105"/>
      <c r="T494" s="106"/>
    </row>
    <row r="495" spans="1:20" s="7" customFormat="1" x14ac:dyDescent="0.2">
      <c r="A495" s="211"/>
      <c r="B495" s="212" t="str">
        <f>'Admón. Riesgos'!D102</f>
        <v>Ejecucion no oportuna del plan anual de auditoria por falta de planificacion, como insumo para el proceso de mejoramiento continuo</v>
      </c>
      <c r="C495" s="196" t="str">
        <f>'Admón. Riesgos'!O102</f>
        <v>ZONA DE RIESGO ACEPTABLE</v>
      </c>
      <c r="D495" s="208" t="s">
        <v>87</v>
      </c>
      <c r="E495" s="175" t="s">
        <v>265</v>
      </c>
      <c r="F495" s="180" t="s">
        <v>17</v>
      </c>
      <c r="G495" s="180" t="s">
        <v>87</v>
      </c>
      <c r="H495" s="180" t="s">
        <v>87</v>
      </c>
      <c r="I495" s="180" t="s">
        <v>87</v>
      </c>
      <c r="J495" s="180" t="s">
        <v>89</v>
      </c>
      <c r="K495" s="180">
        <v>1</v>
      </c>
      <c r="L495" s="187" t="str">
        <f>IF(K495=1,"BAJA",IF(K495=2,"MEDIA",IF(K495=3,"ALTA","")))</f>
        <v>BAJA</v>
      </c>
      <c r="M495" s="180">
        <v>5</v>
      </c>
      <c r="N495" s="187" t="str">
        <f>IF(M495=5,"LEVE",IF(M495=10,"MODERADO",IF(M495=20,"FUERTE","")))</f>
        <v>LEVE</v>
      </c>
      <c r="O495" s="187">
        <f>K495*M495</f>
        <v>5</v>
      </c>
      <c r="P495" s="196" t="str">
        <f>VLOOKUP(O495,$M$548:$N$555,2,0)</f>
        <v>ZONA DE RIESGO ACEPTABLE</v>
      </c>
      <c r="Q495" s="179" t="str">
        <f>IF(P495=C495,"Se mantiene en la zona de riesgo",IF(AND(P495="*",C495="·"),"·","Cambia la evaluación antes de controles"))</f>
        <v>Se mantiene en la zona de riesgo</v>
      </c>
      <c r="R495" s="184" t="s">
        <v>9</v>
      </c>
      <c r="S495" s="105"/>
      <c r="T495" s="106"/>
    </row>
    <row r="496" spans="1:20" s="7" customFormat="1" x14ac:dyDescent="0.2">
      <c r="A496" s="211"/>
      <c r="B496" s="213"/>
      <c r="C496" s="197"/>
      <c r="D496" s="208"/>
      <c r="E496" s="177"/>
      <c r="F496" s="181"/>
      <c r="G496" s="181"/>
      <c r="H496" s="181"/>
      <c r="I496" s="181"/>
      <c r="J496" s="181"/>
      <c r="K496" s="181"/>
      <c r="L496" s="188"/>
      <c r="M496" s="181"/>
      <c r="N496" s="188"/>
      <c r="O496" s="188"/>
      <c r="P496" s="197"/>
      <c r="Q496" s="179"/>
      <c r="R496" s="195"/>
      <c r="S496" s="105"/>
      <c r="T496" s="106"/>
    </row>
    <row r="497" spans="1:20" s="7" customFormat="1" x14ac:dyDescent="0.2">
      <c r="A497" s="211"/>
      <c r="B497" s="213"/>
      <c r="C497" s="197"/>
      <c r="D497" s="208"/>
      <c r="E497" s="175" t="s">
        <v>531</v>
      </c>
      <c r="F497" s="181"/>
      <c r="G497" s="181"/>
      <c r="H497" s="181"/>
      <c r="I497" s="181"/>
      <c r="J497" s="181"/>
      <c r="K497" s="181"/>
      <c r="L497" s="188"/>
      <c r="M497" s="181"/>
      <c r="N497" s="188"/>
      <c r="O497" s="188"/>
      <c r="P497" s="197"/>
      <c r="Q497" s="179"/>
      <c r="R497" s="195"/>
      <c r="S497" s="105"/>
      <c r="T497" s="106"/>
    </row>
    <row r="498" spans="1:20" s="7" customFormat="1" x14ac:dyDescent="0.2">
      <c r="A498" s="211"/>
      <c r="B498" s="213"/>
      <c r="C498" s="197"/>
      <c r="D498" s="209"/>
      <c r="E498" s="176"/>
      <c r="F498" s="181"/>
      <c r="G498" s="181"/>
      <c r="H498" s="181"/>
      <c r="I498" s="181"/>
      <c r="J498" s="181"/>
      <c r="K498" s="181"/>
      <c r="L498" s="188"/>
      <c r="M498" s="181"/>
      <c r="N498" s="188"/>
      <c r="O498" s="188"/>
      <c r="P498" s="197"/>
      <c r="Q498" s="202"/>
      <c r="R498" s="195"/>
      <c r="S498" s="105"/>
      <c r="T498" s="106"/>
    </row>
    <row r="499" spans="1:20" s="7" customFormat="1" x14ac:dyDescent="0.2">
      <c r="A499" s="211"/>
      <c r="B499" s="214"/>
      <c r="C499" s="198"/>
      <c r="D499" s="209"/>
      <c r="E499" s="177"/>
      <c r="F499" s="182"/>
      <c r="G499" s="182"/>
      <c r="H499" s="182"/>
      <c r="I499" s="182"/>
      <c r="J499" s="182"/>
      <c r="K499" s="182"/>
      <c r="L499" s="189"/>
      <c r="M499" s="182"/>
      <c r="N499" s="189"/>
      <c r="O499" s="189"/>
      <c r="P499" s="198"/>
      <c r="Q499" s="202"/>
      <c r="R499" s="195"/>
      <c r="S499" s="105"/>
      <c r="T499" s="106"/>
    </row>
    <row r="500" spans="1:20" s="7" customFormat="1" ht="38.25" customHeight="1" x14ac:dyDescent="0.2">
      <c r="A500" s="211"/>
      <c r="B500" s="212" t="str">
        <f>'Admón. Riesgos'!D103</f>
        <v xml:space="preserve">Dificultad en la comunicación con la alta direccion en las diferentes actividades que se desarrollan para el cumplimiento de las metas institucionales </v>
      </c>
      <c r="C500" s="196" t="str">
        <f>'Admón. Riesgos'!O103</f>
        <v>ZONA DE RIESGO MODERADO</v>
      </c>
      <c r="D500" s="208" t="s">
        <v>87</v>
      </c>
      <c r="E500" s="175" t="s">
        <v>532</v>
      </c>
      <c r="F500" s="180" t="s">
        <v>17</v>
      </c>
      <c r="G500" s="180" t="s">
        <v>87</v>
      </c>
      <c r="H500" s="180" t="s">
        <v>88</v>
      </c>
      <c r="I500" s="180" t="s">
        <v>87</v>
      </c>
      <c r="J500" s="180" t="s">
        <v>94</v>
      </c>
      <c r="K500" s="180">
        <v>1</v>
      </c>
      <c r="L500" s="187" t="str">
        <f>IF(K500=1,"BAJA",IF(K500=2,"MEDIA",IF(K500=3,"ALTA","")))</f>
        <v>BAJA</v>
      </c>
      <c r="M500" s="180">
        <v>10</v>
      </c>
      <c r="N500" s="187" t="str">
        <f>IF(M500=5,"LEVE",IF(M500=10,"MODERADO",IF(M500=20,"FUERTE","")))</f>
        <v>MODERADO</v>
      </c>
      <c r="O500" s="187">
        <f>K500*M500</f>
        <v>10</v>
      </c>
      <c r="P500" s="196" t="str">
        <f>VLOOKUP(O500,$M$548:$N$555,2,0)</f>
        <v>ZONA DE RIESGO MODERADO</v>
      </c>
      <c r="Q500" s="179" t="str">
        <f>IF(P500=C500,"Se mantiene en la zona de riesgo",IF(AND(P500="*",C500="·"),"·","Cambia la evaluación antes de controles"))</f>
        <v>Se mantiene en la zona de riesgo</v>
      </c>
      <c r="R500" s="184" t="s">
        <v>74</v>
      </c>
      <c r="S500" s="105"/>
      <c r="T500" s="106"/>
    </row>
    <row r="501" spans="1:20" s="7" customFormat="1" x14ac:dyDescent="0.2">
      <c r="A501" s="211"/>
      <c r="B501" s="213"/>
      <c r="C501" s="197"/>
      <c r="D501" s="208"/>
      <c r="E501" s="177"/>
      <c r="F501" s="181"/>
      <c r="G501" s="181"/>
      <c r="H501" s="181"/>
      <c r="I501" s="181"/>
      <c r="J501" s="181"/>
      <c r="K501" s="181"/>
      <c r="L501" s="188"/>
      <c r="M501" s="181"/>
      <c r="N501" s="188"/>
      <c r="O501" s="188"/>
      <c r="P501" s="197"/>
      <c r="Q501" s="179"/>
      <c r="R501" s="195"/>
      <c r="S501" s="105"/>
      <c r="T501" s="106"/>
    </row>
    <row r="502" spans="1:20" s="7" customFormat="1" x14ac:dyDescent="0.2">
      <c r="A502" s="211"/>
      <c r="B502" s="213"/>
      <c r="C502" s="197"/>
      <c r="D502" s="208"/>
      <c r="E502" s="175" t="s">
        <v>536</v>
      </c>
      <c r="F502" s="181"/>
      <c r="G502" s="181"/>
      <c r="H502" s="181"/>
      <c r="I502" s="181"/>
      <c r="J502" s="181"/>
      <c r="K502" s="181"/>
      <c r="L502" s="188"/>
      <c r="M502" s="181"/>
      <c r="N502" s="188"/>
      <c r="O502" s="188"/>
      <c r="P502" s="197"/>
      <c r="Q502" s="179"/>
      <c r="R502" s="195"/>
      <c r="S502" s="105"/>
      <c r="T502" s="106"/>
    </row>
    <row r="503" spans="1:20" s="7" customFormat="1" x14ac:dyDescent="0.2">
      <c r="A503" s="211"/>
      <c r="B503" s="213"/>
      <c r="C503" s="197"/>
      <c r="D503" s="209"/>
      <c r="E503" s="176"/>
      <c r="F503" s="181"/>
      <c r="G503" s="181"/>
      <c r="H503" s="181"/>
      <c r="I503" s="181"/>
      <c r="J503" s="181"/>
      <c r="K503" s="181"/>
      <c r="L503" s="188"/>
      <c r="M503" s="181"/>
      <c r="N503" s="188"/>
      <c r="O503" s="188"/>
      <c r="P503" s="197"/>
      <c r="Q503" s="202"/>
      <c r="R503" s="195"/>
      <c r="S503" s="105"/>
      <c r="T503" s="106"/>
    </row>
    <row r="504" spans="1:20" s="7" customFormat="1" x14ac:dyDescent="0.2">
      <c r="A504" s="211"/>
      <c r="B504" s="214"/>
      <c r="C504" s="198"/>
      <c r="D504" s="209"/>
      <c r="E504" s="177"/>
      <c r="F504" s="182"/>
      <c r="G504" s="182"/>
      <c r="H504" s="182"/>
      <c r="I504" s="182"/>
      <c r="J504" s="182"/>
      <c r="K504" s="182"/>
      <c r="L504" s="189"/>
      <c r="M504" s="182"/>
      <c r="N504" s="189"/>
      <c r="O504" s="189"/>
      <c r="P504" s="198"/>
      <c r="Q504" s="202"/>
      <c r="R504" s="195"/>
      <c r="S504" s="105"/>
      <c r="T504" s="106"/>
    </row>
    <row r="505" spans="1:20" s="7" customFormat="1" x14ac:dyDescent="0.2">
      <c r="A505" s="211"/>
      <c r="B505" s="212" t="str">
        <f>'Admón. Riesgos'!D104</f>
        <v xml:space="preserve">Dificultad en la elaboracion de trabajo por entrega no oportuna de informacion de algunos lideres de proceso para consolidar dicha informacion </v>
      </c>
      <c r="C505" s="196" t="str">
        <f>'Admón. Riesgos'!O104</f>
        <v>ZONA DE RIESGO IMPORTANTE</v>
      </c>
      <c r="D505" s="208" t="s">
        <v>87</v>
      </c>
      <c r="E505" s="175" t="s">
        <v>265</v>
      </c>
      <c r="F505" s="180" t="s">
        <v>19</v>
      </c>
      <c r="G505" s="180" t="s">
        <v>87</v>
      </c>
      <c r="H505" s="180" t="s">
        <v>87</v>
      </c>
      <c r="I505" s="180" t="s">
        <v>87</v>
      </c>
      <c r="J505" s="180" t="s">
        <v>95</v>
      </c>
      <c r="K505" s="180">
        <v>2</v>
      </c>
      <c r="L505" s="187" t="str">
        <f>IF(K505=1,"BAJA",IF(K505=2,"MEDIA",IF(K505=3,"ALTA","")))</f>
        <v>MEDIA</v>
      </c>
      <c r="M505" s="180">
        <v>10</v>
      </c>
      <c r="N505" s="187" t="str">
        <f>IF(M505=5,"LEVE",IF(M505=10,"MODERADO",IF(M505=20,"FUERTE","")))</f>
        <v>MODERADO</v>
      </c>
      <c r="O505" s="187">
        <f>K505*M505</f>
        <v>20</v>
      </c>
      <c r="P505" s="196" t="str">
        <f>VLOOKUP(O505,$M$548:$N$555,2,0)</f>
        <v>ZONA DE RIESGO IMPORTANTE</v>
      </c>
      <c r="Q505" s="179" t="str">
        <f>IF(P505=C505,"Se mantiene en la zona de riesgo",IF(AND(P505="*",C505="·"),"·","Cambia la evaluación antes de controles"))</f>
        <v>Se mantiene en la zona de riesgo</v>
      </c>
      <c r="R505" s="184" t="s">
        <v>9</v>
      </c>
      <c r="S505" s="105"/>
      <c r="T505" s="106"/>
    </row>
    <row r="506" spans="1:20" s="7" customFormat="1" x14ac:dyDescent="0.2">
      <c r="A506" s="211"/>
      <c r="B506" s="213"/>
      <c r="C506" s="197"/>
      <c r="D506" s="208"/>
      <c r="E506" s="177"/>
      <c r="F506" s="181"/>
      <c r="G506" s="181"/>
      <c r="H506" s="181"/>
      <c r="I506" s="181"/>
      <c r="J506" s="181"/>
      <c r="K506" s="181"/>
      <c r="L506" s="188"/>
      <c r="M506" s="181"/>
      <c r="N506" s="188"/>
      <c r="O506" s="188"/>
      <c r="P506" s="197"/>
      <c r="Q506" s="179"/>
      <c r="R506" s="195"/>
      <c r="S506" s="105"/>
      <c r="T506" s="106"/>
    </row>
    <row r="507" spans="1:20" s="7" customFormat="1" x14ac:dyDescent="0.2">
      <c r="A507" s="211"/>
      <c r="B507" s="213"/>
      <c r="C507" s="197"/>
      <c r="D507" s="208"/>
      <c r="E507" s="175" t="s">
        <v>535</v>
      </c>
      <c r="F507" s="181"/>
      <c r="G507" s="181"/>
      <c r="H507" s="181"/>
      <c r="I507" s="181"/>
      <c r="J507" s="181"/>
      <c r="K507" s="181"/>
      <c r="L507" s="188"/>
      <c r="M507" s="181"/>
      <c r="N507" s="188"/>
      <c r="O507" s="188"/>
      <c r="P507" s="197"/>
      <c r="Q507" s="179"/>
      <c r="R507" s="195"/>
      <c r="S507" s="105"/>
      <c r="T507" s="106"/>
    </row>
    <row r="508" spans="1:20" s="7" customFormat="1" x14ac:dyDescent="0.2">
      <c r="A508" s="211"/>
      <c r="B508" s="213"/>
      <c r="C508" s="197"/>
      <c r="D508" s="209"/>
      <c r="E508" s="176"/>
      <c r="F508" s="181"/>
      <c r="G508" s="181"/>
      <c r="H508" s="181"/>
      <c r="I508" s="181"/>
      <c r="J508" s="181"/>
      <c r="K508" s="181"/>
      <c r="L508" s="188"/>
      <c r="M508" s="181"/>
      <c r="N508" s="188"/>
      <c r="O508" s="188"/>
      <c r="P508" s="197"/>
      <c r="Q508" s="202"/>
      <c r="R508" s="195"/>
      <c r="S508" s="105"/>
      <c r="T508" s="106"/>
    </row>
    <row r="509" spans="1:20" s="7" customFormat="1" x14ac:dyDescent="0.2">
      <c r="A509" s="211"/>
      <c r="B509" s="214"/>
      <c r="C509" s="198"/>
      <c r="D509" s="209"/>
      <c r="E509" s="177"/>
      <c r="F509" s="182"/>
      <c r="G509" s="182"/>
      <c r="H509" s="182"/>
      <c r="I509" s="182"/>
      <c r="J509" s="182"/>
      <c r="K509" s="182"/>
      <c r="L509" s="189"/>
      <c r="M509" s="182"/>
      <c r="N509" s="189"/>
      <c r="O509" s="189"/>
      <c r="P509" s="198"/>
      <c r="Q509" s="202"/>
      <c r="R509" s="195"/>
      <c r="S509" s="105"/>
      <c r="T509" s="106"/>
    </row>
    <row r="510" spans="1:20" s="7" customFormat="1" ht="12.75" customHeight="1" x14ac:dyDescent="0.2">
      <c r="A510" s="211"/>
      <c r="B510" s="212" t="str">
        <f>'Admón. Riesgos'!D105</f>
        <v>Dificultad de cierre del plan de auditoria por no entregar oprturnamente los informes fineales  de auditoria por proceso para realizar las recomendaciones pertinentes</v>
      </c>
      <c r="C510" s="196" t="str">
        <f>'Admón. Riesgos'!O105</f>
        <v>ZONA DE RIESGO IMPORTANTE</v>
      </c>
      <c r="D510" s="208" t="s">
        <v>87</v>
      </c>
      <c r="E510" s="175" t="s">
        <v>533</v>
      </c>
      <c r="F510" s="180" t="s">
        <v>17</v>
      </c>
      <c r="G510" s="180" t="s">
        <v>87</v>
      </c>
      <c r="H510" s="180" t="s">
        <v>87</v>
      </c>
      <c r="I510" s="180" t="s">
        <v>87</v>
      </c>
      <c r="J510" s="180" t="s">
        <v>89</v>
      </c>
      <c r="K510" s="180">
        <v>2</v>
      </c>
      <c r="L510" s="187" t="str">
        <f>IF(K510=1,"BAJA",IF(K510=2,"MEDIA",IF(K510=3,"ALTA","")))</f>
        <v>MEDIA</v>
      </c>
      <c r="M510" s="180">
        <v>10</v>
      </c>
      <c r="N510" s="187" t="str">
        <f>IF(M510=5,"LEVE",IF(M510=10,"MODERADO",IF(M510=20,"FUERTE","")))</f>
        <v>MODERADO</v>
      </c>
      <c r="O510" s="187">
        <f>K510*M510</f>
        <v>20</v>
      </c>
      <c r="P510" s="196" t="str">
        <f>VLOOKUP(O510,$M$548:$N$555,2,0)</f>
        <v>ZONA DE RIESGO IMPORTANTE</v>
      </c>
      <c r="Q510" s="179" t="str">
        <f>IF(P510=C510,"Se mantiene en la zona de riesgo",IF(AND(P510="*",C510="·"),"·","Cambia la evaluación antes de controles"))</f>
        <v>Se mantiene en la zona de riesgo</v>
      </c>
      <c r="R510" s="184" t="s">
        <v>9</v>
      </c>
      <c r="S510" s="105"/>
      <c r="T510" s="106"/>
    </row>
    <row r="511" spans="1:20" s="7" customFormat="1" x14ac:dyDescent="0.2">
      <c r="A511" s="211"/>
      <c r="B511" s="213"/>
      <c r="C511" s="197"/>
      <c r="D511" s="208"/>
      <c r="E511" s="176"/>
      <c r="F511" s="181"/>
      <c r="G511" s="181"/>
      <c r="H511" s="181"/>
      <c r="I511" s="181"/>
      <c r="J511" s="181"/>
      <c r="K511" s="181"/>
      <c r="L511" s="188"/>
      <c r="M511" s="181"/>
      <c r="N511" s="188"/>
      <c r="O511" s="188"/>
      <c r="P511" s="197"/>
      <c r="Q511" s="179"/>
      <c r="R511" s="195"/>
      <c r="S511" s="105"/>
      <c r="T511" s="106"/>
    </row>
    <row r="512" spans="1:20" s="7" customFormat="1" x14ac:dyDescent="0.2">
      <c r="A512" s="211"/>
      <c r="B512" s="213"/>
      <c r="C512" s="197"/>
      <c r="D512" s="208"/>
      <c r="E512" s="176"/>
      <c r="F512" s="181"/>
      <c r="G512" s="181"/>
      <c r="H512" s="181"/>
      <c r="I512" s="181"/>
      <c r="J512" s="181"/>
      <c r="K512" s="181"/>
      <c r="L512" s="188"/>
      <c r="M512" s="181"/>
      <c r="N512" s="188"/>
      <c r="O512" s="188"/>
      <c r="P512" s="197"/>
      <c r="Q512" s="179"/>
      <c r="R512" s="195"/>
      <c r="S512" s="105"/>
      <c r="T512" s="106"/>
    </row>
    <row r="513" spans="1:20" s="7" customFormat="1" x14ac:dyDescent="0.2">
      <c r="A513" s="211"/>
      <c r="B513" s="213"/>
      <c r="C513" s="197"/>
      <c r="D513" s="209"/>
      <c r="E513" s="176"/>
      <c r="F513" s="181"/>
      <c r="G513" s="181"/>
      <c r="H513" s="181"/>
      <c r="I513" s="181"/>
      <c r="J513" s="181"/>
      <c r="K513" s="181"/>
      <c r="L513" s="188"/>
      <c r="M513" s="181"/>
      <c r="N513" s="188"/>
      <c r="O513" s="188"/>
      <c r="P513" s="197"/>
      <c r="Q513" s="202"/>
      <c r="R513" s="195"/>
      <c r="S513" s="105"/>
      <c r="T513" s="106"/>
    </row>
    <row r="514" spans="1:20" s="7" customFormat="1" x14ac:dyDescent="0.2">
      <c r="A514" s="211"/>
      <c r="B514" s="214"/>
      <c r="C514" s="198"/>
      <c r="D514" s="209"/>
      <c r="E514" s="177"/>
      <c r="F514" s="182"/>
      <c r="G514" s="182"/>
      <c r="H514" s="182"/>
      <c r="I514" s="182"/>
      <c r="J514" s="182"/>
      <c r="K514" s="182"/>
      <c r="L514" s="189"/>
      <c r="M514" s="182"/>
      <c r="N514" s="189"/>
      <c r="O514" s="189"/>
      <c r="P514" s="198"/>
      <c r="Q514" s="202"/>
      <c r="R514" s="195"/>
      <c r="S514" s="105"/>
      <c r="T514" s="106"/>
    </row>
    <row r="515" spans="1:20" s="7" customFormat="1" ht="12.75" customHeight="1" x14ac:dyDescent="0.2">
      <c r="A515" s="211"/>
      <c r="B515" s="212" t="str">
        <f>'Admón. Riesgos'!D106</f>
        <v xml:space="preserve">Deficiencia en el seguimiento  a la informacion contable con el fin de reflejar la situacion real de la Institucion </v>
      </c>
      <c r="C515" s="196" t="str">
        <f>'Admón. Riesgos'!O106</f>
        <v>ZONA DE RIESGO IMPORTANTE</v>
      </c>
      <c r="D515" s="208" t="s">
        <v>88</v>
      </c>
      <c r="E515" s="175" t="s">
        <v>534</v>
      </c>
      <c r="F515" s="180" t="s">
        <v>17</v>
      </c>
      <c r="G515" s="180" t="s">
        <v>87</v>
      </c>
      <c r="H515" s="180" t="s">
        <v>88</v>
      </c>
      <c r="I515" s="180" t="s">
        <v>87</v>
      </c>
      <c r="J515" s="180" t="s">
        <v>95</v>
      </c>
      <c r="K515" s="180">
        <v>2</v>
      </c>
      <c r="L515" s="187" t="str">
        <f>IF(K515=1,"BAJA",IF(K515=2,"MEDIA",IF(K515=3,"ALTA","")))</f>
        <v>MEDIA</v>
      </c>
      <c r="M515" s="180">
        <v>10</v>
      </c>
      <c r="N515" s="187" t="str">
        <f>IF(M515=5,"LEVE",IF(M515=10,"MODERADO",IF(M515=20,"FUERTE","")))</f>
        <v>MODERADO</v>
      </c>
      <c r="O515" s="187">
        <f>K515*M515</f>
        <v>20</v>
      </c>
      <c r="P515" s="196" t="str">
        <f>VLOOKUP(O515,$M$548:$N$555,2,0)</f>
        <v>ZONA DE RIESGO IMPORTANTE</v>
      </c>
      <c r="Q515" s="179" t="str">
        <f>IF(P515=C515,"Se mantiene en la zona de riesgo",IF(AND(P515="*",C515="·"),"·","Cambia la evaluación antes de controles"))</f>
        <v>Se mantiene en la zona de riesgo</v>
      </c>
      <c r="R515" s="184" t="s">
        <v>74</v>
      </c>
      <c r="S515" s="105"/>
      <c r="T515" s="106"/>
    </row>
    <row r="516" spans="1:20" s="7" customFormat="1" x14ac:dyDescent="0.2">
      <c r="A516" s="211"/>
      <c r="B516" s="213"/>
      <c r="C516" s="197"/>
      <c r="D516" s="208"/>
      <c r="E516" s="176"/>
      <c r="F516" s="181"/>
      <c r="G516" s="181"/>
      <c r="H516" s="181"/>
      <c r="I516" s="181"/>
      <c r="J516" s="181"/>
      <c r="K516" s="181"/>
      <c r="L516" s="188"/>
      <c r="M516" s="181"/>
      <c r="N516" s="188"/>
      <c r="O516" s="188"/>
      <c r="P516" s="197"/>
      <c r="Q516" s="179"/>
      <c r="R516" s="195"/>
      <c r="S516" s="105"/>
      <c r="T516" s="106"/>
    </row>
    <row r="517" spans="1:20" s="7" customFormat="1" x14ac:dyDescent="0.2">
      <c r="A517" s="211"/>
      <c r="B517" s="213"/>
      <c r="C517" s="197"/>
      <c r="D517" s="208"/>
      <c r="E517" s="176"/>
      <c r="F517" s="181"/>
      <c r="G517" s="181"/>
      <c r="H517" s="181"/>
      <c r="I517" s="181"/>
      <c r="J517" s="181"/>
      <c r="K517" s="181"/>
      <c r="L517" s="188"/>
      <c r="M517" s="181"/>
      <c r="N517" s="188"/>
      <c r="O517" s="188"/>
      <c r="P517" s="197"/>
      <c r="Q517" s="179"/>
      <c r="R517" s="195"/>
      <c r="S517" s="105"/>
      <c r="T517" s="106"/>
    </row>
    <row r="518" spans="1:20" s="7" customFormat="1" x14ac:dyDescent="0.2">
      <c r="A518" s="211"/>
      <c r="B518" s="213"/>
      <c r="C518" s="197"/>
      <c r="D518" s="209"/>
      <c r="E518" s="176"/>
      <c r="F518" s="181"/>
      <c r="G518" s="181"/>
      <c r="H518" s="181"/>
      <c r="I518" s="181"/>
      <c r="J518" s="181"/>
      <c r="K518" s="181"/>
      <c r="L518" s="188"/>
      <c r="M518" s="181"/>
      <c r="N518" s="188"/>
      <c r="O518" s="188"/>
      <c r="P518" s="197"/>
      <c r="Q518" s="202"/>
      <c r="R518" s="195"/>
      <c r="S518" s="105"/>
      <c r="T518" s="106"/>
    </row>
    <row r="519" spans="1:20" s="7" customFormat="1" x14ac:dyDescent="0.2">
      <c r="A519" s="211"/>
      <c r="B519" s="214"/>
      <c r="C519" s="198"/>
      <c r="D519" s="209"/>
      <c r="E519" s="177"/>
      <c r="F519" s="182"/>
      <c r="G519" s="182"/>
      <c r="H519" s="182"/>
      <c r="I519" s="182"/>
      <c r="J519" s="182"/>
      <c r="K519" s="182"/>
      <c r="L519" s="189"/>
      <c r="M519" s="182"/>
      <c r="N519" s="189"/>
      <c r="O519" s="189"/>
      <c r="P519" s="198"/>
      <c r="Q519" s="202"/>
      <c r="R519" s="195"/>
      <c r="S519" s="105"/>
      <c r="T519" s="106"/>
    </row>
    <row r="520" spans="1:20" x14ac:dyDescent="0.2">
      <c r="A520" s="103" t="s">
        <v>0</v>
      </c>
      <c r="B520" s="225" t="s">
        <v>675</v>
      </c>
      <c r="C520" s="225"/>
      <c r="D520" s="225"/>
      <c r="E520" s="225"/>
      <c r="F520" s="225"/>
      <c r="G520" s="103" t="s">
        <v>3</v>
      </c>
      <c r="H520" s="226">
        <v>42340</v>
      </c>
      <c r="I520" s="225"/>
      <c r="J520" s="225"/>
      <c r="K520" s="225"/>
      <c r="L520" s="225"/>
      <c r="M520" s="225"/>
      <c r="N520" s="225"/>
      <c r="O520" s="225"/>
      <c r="P520" s="225"/>
      <c r="Q520" s="225"/>
      <c r="R520" s="225"/>
    </row>
    <row r="521" spans="1:20" x14ac:dyDescent="0.2">
      <c r="A521" s="103" t="s">
        <v>1</v>
      </c>
      <c r="B521" s="225" t="s">
        <v>675</v>
      </c>
      <c r="C521" s="225"/>
      <c r="D521" s="225"/>
      <c r="E521" s="225"/>
      <c r="F521" s="225"/>
      <c r="G521" s="103" t="s">
        <v>3</v>
      </c>
      <c r="H521" s="226">
        <v>42340</v>
      </c>
      <c r="I521" s="225"/>
      <c r="J521" s="225"/>
      <c r="K521" s="225"/>
      <c r="L521" s="225"/>
      <c r="M521" s="225"/>
      <c r="N521" s="225"/>
      <c r="O521" s="225"/>
      <c r="P521" s="225"/>
      <c r="Q521" s="225"/>
      <c r="R521" s="225"/>
    </row>
    <row r="522" spans="1:20" x14ac:dyDescent="0.2">
      <c r="A522" s="103" t="s">
        <v>2</v>
      </c>
      <c r="B522" s="225" t="s">
        <v>676</v>
      </c>
      <c r="C522" s="225"/>
      <c r="D522" s="225"/>
      <c r="E522" s="225"/>
      <c r="F522" s="225"/>
      <c r="G522" s="103" t="s">
        <v>3</v>
      </c>
      <c r="H522" s="226">
        <v>42340</v>
      </c>
      <c r="I522" s="225"/>
      <c r="J522" s="225"/>
      <c r="K522" s="225"/>
      <c r="L522" s="225"/>
      <c r="M522" s="225"/>
      <c r="N522" s="225"/>
      <c r="O522" s="225"/>
      <c r="P522" s="225"/>
      <c r="Q522" s="225"/>
      <c r="R522" s="225"/>
    </row>
    <row r="523" spans="1:20" x14ac:dyDescent="0.2">
      <c r="A523" s="122"/>
      <c r="B523" s="30"/>
    </row>
    <row r="524" spans="1:20" x14ac:dyDescent="0.2">
      <c r="A524" s="122"/>
      <c r="B524" s="30"/>
    </row>
    <row r="525" spans="1:20" x14ac:dyDescent="0.2">
      <c r="A525" s="122"/>
      <c r="B525" s="30"/>
    </row>
    <row r="526" spans="1:20" x14ac:dyDescent="0.2">
      <c r="A526" s="122"/>
      <c r="B526" s="30"/>
    </row>
    <row r="527" spans="1:20" x14ac:dyDescent="0.2">
      <c r="A527" s="122"/>
      <c r="B527" s="30"/>
    </row>
    <row r="528" spans="1:20" x14ac:dyDescent="0.2">
      <c r="A528" s="122"/>
      <c r="B528" s="30"/>
    </row>
    <row r="529" spans="1:5" x14ac:dyDescent="0.2">
      <c r="A529" s="122"/>
      <c r="B529" s="30"/>
    </row>
    <row r="532" spans="1:5" x14ac:dyDescent="0.2">
      <c r="E532" s="129" t="s">
        <v>249</v>
      </c>
    </row>
    <row r="548" spans="1:16" ht="25.5" x14ac:dyDescent="0.2">
      <c r="A548" s="89" t="s">
        <v>17</v>
      </c>
      <c r="B548" s="90"/>
      <c r="C548" s="88" t="s">
        <v>106</v>
      </c>
      <c r="D548" s="89" t="s">
        <v>69</v>
      </c>
      <c r="E548" s="89" t="s">
        <v>9</v>
      </c>
      <c r="F548" s="89" t="s">
        <v>56</v>
      </c>
      <c r="G548" s="90"/>
      <c r="H548" s="90">
        <v>1</v>
      </c>
      <c r="I548" s="89" t="s">
        <v>67</v>
      </c>
      <c r="J548" s="87" t="s">
        <v>90</v>
      </c>
      <c r="K548" s="87">
        <v>1</v>
      </c>
      <c r="L548" s="87">
        <v>5</v>
      </c>
      <c r="M548" s="87">
        <v>5</v>
      </c>
      <c r="N548" s="87" t="s">
        <v>4</v>
      </c>
      <c r="O548" s="87"/>
      <c r="P548" s="87"/>
    </row>
    <row r="549" spans="1:16" ht="25.5" x14ac:dyDescent="0.2">
      <c r="A549" s="89" t="s">
        <v>18</v>
      </c>
      <c r="B549" s="87" t="s">
        <v>87</v>
      </c>
      <c r="C549" s="88" t="s">
        <v>107</v>
      </c>
      <c r="D549" s="89" t="s">
        <v>70</v>
      </c>
      <c r="E549" s="89" t="s">
        <v>74</v>
      </c>
      <c r="F549" s="89" t="s">
        <v>59</v>
      </c>
      <c r="G549" s="89">
        <v>3</v>
      </c>
      <c r="H549" s="90">
        <v>2</v>
      </c>
      <c r="I549" s="89" t="s">
        <v>65</v>
      </c>
      <c r="J549" s="87" t="s">
        <v>91</v>
      </c>
      <c r="K549" s="87">
        <v>2</v>
      </c>
      <c r="L549" s="87">
        <v>10</v>
      </c>
      <c r="M549" s="87">
        <v>10</v>
      </c>
      <c r="N549" s="87" t="s">
        <v>5</v>
      </c>
      <c r="O549" s="87"/>
      <c r="P549" s="87"/>
    </row>
    <row r="550" spans="1:16" x14ac:dyDescent="0.2">
      <c r="A550" s="89" t="s">
        <v>19</v>
      </c>
      <c r="B550" s="87" t="s">
        <v>88</v>
      </c>
      <c r="C550" s="88"/>
      <c r="D550" s="89" t="s">
        <v>71</v>
      </c>
      <c r="E550" s="89" t="s">
        <v>75</v>
      </c>
      <c r="F550" s="89" t="s">
        <v>60</v>
      </c>
      <c r="G550" s="89">
        <v>2</v>
      </c>
      <c r="H550" s="90">
        <v>3</v>
      </c>
      <c r="I550" s="89" t="s">
        <v>63</v>
      </c>
      <c r="J550" s="87" t="s">
        <v>92</v>
      </c>
      <c r="K550" s="87">
        <v>3</v>
      </c>
      <c r="L550" s="87">
        <v>20</v>
      </c>
      <c r="M550" s="87">
        <v>15</v>
      </c>
      <c r="N550" s="87" t="s">
        <v>6</v>
      </c>
      <c r="O550" s="87"/>
      <c r="P550" s="87"/>
    </row>
    <row r="551" spans="1:16" x14ac:dyDescent="0.2">
      <c r="A551" s="90"/>
      <c r="B551" s="90"/>
      <c r="C551" s="88"/>
      <c r="D551" s="89" t="s">
        <v>72</v>
      </c>
      <c r="E551" s="89" t="s">
        <v>76</v>
      </c>
      <c r="F551" s="89" t="s">
        <v>61</v>
      </c>
      <c r="G551" s="89">
        <v>1</v>
      </c>
      <c r="H551" s="90">
        <v>4</v>
      </c>
      <c r="I551" s="89" t="s">
        <v>63</v>
      </c>
      <c r="J551" s="87" t="s">
        <v>93</v>
      </c>
      <c r="K551" s="87"/>
      <c r="L551" s="87"/>
      <c r="M551" s="87">
        <v>20</v>
      </c>
      <c r="N551" s="87" t="s">
        <v>6</v>
      </c>
      <c r="O551" s="87"/>
      <c r="P551" s="87"/>
    </row>
    <row r="552" spans="1:16" x14ac:dyDescent="0.2">
      <c r="A552" s="90"/>
      <c r="B552" s="90"/>
      <c r="C552" s="90"/>
      <c r="D552" s="89" t="s">
        <v>73</v>
      </c>
      <c r="E552" s="89" t="s">
        <v>8</v>
      </c>
      <c r="F552" s="90"/>
      <c r="G552" s="89"/>
      <c r="H552" s="90">
        <v>6</v>
      </c>
      <c r="I552" s="89" t="s">
        <v>64</v>
      </c>
      <c r="J552" s="87" t="s">
        <v>89</v>
      </c>
      <c r="K552" s="87"/>
      <c r="L552" s="87"/>
      <c r="M552" s="87">
        <v>30</v>
      </c>
      <c r="N552" s="87" t="s">
        <v>7</v>
      </c>
      <c r="O552" s="87"/>
      <c r="P552" s="87"/>
    </row>
    <row r="553" spans="1:16" x14ac:dyDescent="0.2">
      <c r="A553" s="90"/>
      <c r="B553" s="90"/>
      <c r="C553" s="90"/>
      <c r="D553" s="90"/>
      <c r="E553" s="90"/>
      <c r="F553" s="90"/>
      <c r="G553" s="89"/>
      <c r="H553" s="90">
        <v>9</v>
      </c>
      <c r="I553" s="89" t="s">
        <v>68</v>
      </c>
      <c r="J553" s="87" t="s">
        <v>94</v>
      </c>
      <c r="K553" s="87"/>
      <c r="L553" s="87"/>
      <c r="M553" s="87">
        <v>40</v>
      </c>
      <c r="N553" s="87" t="s">
        <v>7</v>
      </c>
      <c r="O553" s="87"/>
      <c r="P553" s="87"/>
    </row>
    <row r="554" spans="1:16" x14ac:dyDescent="0.2">
      <c r="A554" s="90"/>
      <c r="B554" s="90"/>
      <c r="C554" s="90"/>
      <c r="D554" s="90"/>
      <c r="E554" s="90"/>
      <c r="F554" s="90"/>
      <c r="G554" s="90"/>
      <c r="H554" s="90"/>
      <c r="I554" s="90"/>
      <c r="J554" s="87" t="s">
        <v>95</v>
      </c>
      <c r="K554" s="87"/>
      <c r="L554" s="87"/>
      <c r="M554" s="87">
        <v>60</v>
      </c>
      <c r="N554" s="87" t="s">
        <v>7</v>
      </c>
      <c r="O554" s="87"/>
      <c r="P554" s="87"/>
    </row>
    <row r="555" spans="1:16" x14ac:dyDescent="0.2">
      <c r="A555" s="90"/>
      <c r="B555" s="90"/>
      <c r="C555" s="90"/>
      <c r="D555" s="90"/>
      <c r="E555" s="90"/>
      <c r="F555" s="90"/>
      <c r="G555" s="90"/>
      <c r="H555" s="90"/>
      <c r="I555" s="90"/>
      <c r="J555" s="89" t="s">
        <v>101</v>
      </c>
      <c r="K555" s="90"/>
      <c r="L555" s="90"/>
      <c r="M555" s="90">
        <v>0</v>
      </c>
      <c r="N555" s="89" t="s">
        <v>100</v>
      </c>
      <c r="O555" s="90"/>
      <c r="P555" s="90"/>
    </row>
  </sheetData>
  <dataConsolidate/>
  <mergeCells count="1782">
    <mergeCell ref="E5:E9"/>
    <mergeCell ref="M380:M384"/>
    <mergeCell ref="M385:M389"/>
    <mergeCell ref="M390:M394"/>
    <mergeCell ref="L365:L369"/>
    <mergeCell ref="L370:L374"/>
    <mergeCell ref="L375:L379"/>
    <mergeCell ref="J440:J444"/>
    <mergeCell ref="L390:L394"/>
    <mergeCell ref="L440:L444"/>
    <mergeCell ref="L460:L464"/>
    <mergeCell ref="L445:L449"/>
    <mergeCell ref="L450:L454"/>
    <mergeCell ref="M395:M399"/>
    <mergeCell ref="J360:J364"/>
    <mergeCell ref="J365:J369"/>
    <mergeCell ref="J370:J374"/>
    <mergeCell ref="J285:J289"/>
    <mergeCell ref="J290:J294"/>
    <mergeCell ref="J295:J299"/>
    <mergeCell ref="J315:J319"/>
    <mergeCell ref="J320:J324"/>
    <mergeCell ref="J405:J409"/>
    <mergeCell ref="J410:J414"/>
    <mergeCell ref="I300:I304"/>
    <mergeCell ref="J350:J354"/>
    <mergeCell ref="J355:J359"/>
    <mergeCell ref="J375:J379"/>
    <mergeCell ref="J395:J399"/>
    <mergeCell ref="F285:F289"/>
    <mergeCell ref="G285:G289"/>
    <mergeCell ref="J400:J404"/>
    <mergeCell ref="J510:J514"/>
    <mergeCell ref="J515:J519"/>
    <mergeCell ref="J445:J449"/>
    <mergeCell ref="J480:J484"/>
    <mergeCell ref="I15:I19"/>
    <mergeCell ref="F20:F24"/>
    <mergeCell ref="G20:G24"/>
    <mergeCell ref="H20:H24"/>
    <mergeCell ref="I20:I24"/>
    <mergeCell ref="F25:F29"/>
    <mergeCell ref="G25:G29"/>
    <mergeCell ref="H25:H29"/>
    <mergeCell ref="I25:I29"/>
    <mergeCell ref="F135:F139"/>
    <mergeCell ref="G135:G139"/>
    <mergeCell ref="H135:H139"/>
    <mergeCell ref="I135:I139"/>
    <mergeCell ref="G225:G229"/>
    <mergeCell ref="H225:H229"/>
    <mergeCell ref="I225:I229"/>
    <mergeCell ref="F230:F234"/>
    <mergeCell ref="G230:G234"/>
    <mergeCell ref="H230:H234"/>
    <mergeCell ref="F140:F144"/>
    <mergeCell ref="H220:H224"/>
    <mergeCell ref="I220:I224"/>
    <mergeCell ref="I230:I234"/>
    <mergeCell ref="Q220:Q224"/>
    <mergeCell ref="O280:O284"/>
    <mergeCell ref="N255:N259"/>
    <mergeCell ref="O255:O259"/>
    <mergeCell ref="P255:P259"/>
    <mergeCell ref="Q250:Q254"/>
    <mergeCell ref="P20:P24"/>
    <mergeCell ref="Q20:Q24"/>
    <mergeCell ref="P260:P264"/>
    <mergeCell ref="Q260:Q264"/>
    <mergeCell ref="Q225:Q229"/>
    <mergeCell ref="Q210:Q214"/>
    <mergeCell ref="Q245:Q249"/>
    <mergeCell ref="L240:L244"/>
    <mergeCell ref="P25:P29"/>
    <mergeCell ref="J25:J29"/>
    <mergeCell ref="J20:J24"/>
    <mergeCell ref="P140:P144"/>
    <mergeCell ref="Q140:Q144"/>
    <mergeCell ref="P235:P239"/>
    <mergeCell ref="Q235:Q239"/>
    <mergeCell ref="O275:O279"/>
    <mergeCell ref="P205:P209"/>
    <mergeCell ref="O240:O244"/>
    <mergeCell ref="Q200:Q204"/>
    <mergeCell ref="O260:O264"/>
    <mergeCell ref="N200:N204"/>
    <mergeCell ref="Q255:Q259"/>
    <mergeCell ref="P250:P254"/>
    <mergeCell ref="O140:O144"/>
    <mergeCell ref="L265:L269"/>
    <mergeCell ref="M265:M269"/>
    <mergeCell ref="O320:O324"/>
    <mergeCell ref="N300:N304"/>
    <mergeCell ref="F235:F239"/>
    <mergeCell ref="G235:G239"/>
    <mergeCell ref="H235:H239"/>
    <mergeCell ref="I235:I239"/>
    <mergeCell ref="K200:K204"/>
    <mergeCell ref="L200:L204"/>
    <mergeCell ref="M200:M204"/>
    <mergeCell ref="F290:F294"/>
    <mergeCell ref="M150:M154"/>
    <mergeCell ref="J135:J139"/>
    <mergeCell ref="K135:K139"/>
    <mergeCell ref="L135:L139"/>
    <mergeCell ref="M135:M139"/>
    <mergeCell ref="N135:N139"/>
    <mergeCell ref="O135:O139"/>
    <mergeCell ref="N305:N309"/>
    <mergeCell ref="O305:O309"/>
    <mergeCell ref="L300:L304"/>
    <mergeCell ref="M210:M214"/>
    <mergeCell ref="J225:J229"/>
    <mergeCell ref="J145:J149"/>
    <mergeCell ref="F225:F229"/>
    <mergeCell ref="G245:G249"/>
    <mergeCell ref="M310:M314"/>
    <mergeCell ref="N265:N269"/>
    <mergeCell ref="L225:L229"/>
    <mergeCell ref="J5:J9"/>
    <mergeCell ref="J265:J269"/>
    <mergeCell ref="J270:J274"/>
    <mergeCell ref="J275:J279"/>
    <mergeCell ref="J255:J259"/>
    <mergeCell ref="K20:K24"/>
    <mergeCell ref="L20:L24"/>
    <mergeCell ref="M20:M24"/>
    <mergeCell ref="N20:N24"/>
    <mergeCell ref="O20:O24"/>
    <mergeCell ref="K325:K329"/>
    <mergeCell ref="N325:N329"/>
    <mergeCell ref="L325:L329"/>
    <mergeCell ref="M330:M334"/>
    <mergeCell ref="K335:K339"/>
    <mergeCell ref="G250:G254"/>
    <mergeCell ref="G275:G279"/>
    <mergeCell ref="H275:H279"/>
    <mergeCell ref="I275:I279"/>
    <mergeCell ref="L275:L279"/>
    <mergeCell ref="G140:G144"/>
    <mergeCell ref="K230:K234"/>
    <mergeCell ref="L230:L234"/>
    <mergeCell ref="K315:K319"/>
    <mergeCell ref="M295:M299"/>
    <mergeCell ref="N295:N299"/>
    <mergeCell ref="G260:G264"/>
    <mergeCell ref="G290:G294"/>
    <mergeCell ref="M245:M249"/>
    <mergeCell ref="M225:M229"/>
    <mergeCell ref="K150:K154"/>
    <mergeCell ref="L150:L154"/>
    <mergeCell ref="J10:J14"/>
    <mergeCell ref="R210:R214"/>
    <mergeCell ref="Q145:Q149"/>
    <mergeCell ref="R200:R204"/>
    <mergeCell ref="J335:J339"/>
    <mergeCell ref="J340:J344"/>
    <mergeCell ref="J345:J349"/>
    <mergeCell ref="N345:N349"/>
    <mergeCell ref="N350:N354"/>
    <mergeCell ref="P345:P349"/>
    <mergeCell ref="P350:P354"/>
    <mergeCell ref="Q320:Q324"/>
    <mergeCell ref="R10:R14"/>
    <mergeCell ref="K15:K19"/>
    <mergeCell ref="L15:L19"/>
    <mergeCell ref="M15:M19"/>
    <mergeCell ref="N15:N19"/>
    <mergeCell ref="O15:O19"/>
    <mergeCell ref="P15:P19"/>
    <mergeCell ref="M240:M244"/>
    <mergeCell ref="N240:N244"/>
    <mergeCell ref="Q25:Q29"/>
    <mergeCell ref="J200:J204"/>
    <mergeCell ref="N145:N149"/>
    <mergeCell ref="P230:P234"/>
    <mergeCell ref="N25:N29"/>
    <mergeCell ref="O25:O29"/>
    <mergeCell ref="N140:N144"/>
    <mergeCell ref="J205:J209"/>
    <mergeCell ref="K205:K209"/>
    <mergeCell ref="L205:L209"/>
    <mergeCell ref="M205:M209"/>
    <mergeCell ref="Q380:Q384"/>
    <mergeCell ref="Q385:Q389"/>
    <mergeCell ref="Q390:Q394"/>
    <mergeCell ref="D440:D444"/>
    <mergeCell ref="D445:D449"/>
    <mergeCell ref="D450:D454"/>
    <mergeCell ref="L465:L469"/>
    <mergeCell ref="L470:L474"/>
    <mergeCell ref="P450:P454"/>
    <mergeCell ref="P440:P444"/>
    <mergeCell ref="K455:K459"/>
    <mergeCell ref="K460:K464"/>
    <mergeCell ref="K465:K469"/>
    <mergeCell ref="K470:K474"/>
    <mergeCell ref="F495:F499"/>
    <mergeCell ref="J475:J479"/>
    <mergeCell ref="E480:E484"/>
    <mergeCell ref="E485:E489"/>
    <mergeCell ref="E490:E494"/>
    <mergeCell ref="F475:F479"/>
    <mergeCell ref="F480:F484"/>
    <mergeCell ref="K495:K499"/>
    <mergeCell ref="O340:O344"/>
    <mergeCell ref="P340:P344"/>
    <mergeCell ref="K425:K429"/>
    <mergeCell ref="K430:K434"/>
    <mergeCell ref="K435:K439"/>
    <mergeCell ref="K440:K444"/>
    <mergeCell ref="M455:M459"/>
    <mergeCell ref="M405:M409"/>
    <mergeCell ref="M415:M419"/>
    <mergeCell ref="M420:M424"/>
    <mergeCell ref="P515:P519"/>
    <mergeCell ref="K505:K509"/>
    <mergeCell ref="M425:M429"/>
    <mergeCell ref="M410:M414"/>
    <mergeCell ref="N450:N454"/>
    <mergeCell ref="M400:M404"/>
    <mergeCell ref="L420:L424"/>
    <mergeCell ref="K415:K419"/>
    <mergeCell ref="L345:L349"/>
    <mergeCell ref="L350:L354"/>
    <mergeCell ref="M365:M369"/>
    <mergeCell ref="M370:M374"/>
    <mergeCell ref="M375:M379"/>
    <mergeCell ref="K445:K449"/>
    <mergeCell ref="K450:K454"/>
    <mergeCell ref="L505:L509"/>
    <mergeCell ref="L510:L514"/>
    <mergeCell ref="F515:F519"/>
    <mergeCell ref="G515:G519"/>
    <mergeCell ref="I515:I519"/>
    <mergeCell ref="K510:K514"/>
    <mergeCell ref="K515:K519"/>
    <mergeCell ref="M495:M499"/>
    <mergeCell ref="M500:M504"/>
    <mergeCell ref="M465:M469"/>
    <mergeCell ref="M470:M474"/>
    <mergeCell ref="M475:M479"/>
    <mergeCell ref="M445:M449"/>
    <mergeCell ref="M480:M484"/>
    <mergeCell ref="M450:M454"/>
    <mergeCell ref="L455:L459"/>
    <mergeCell ref="M505:M509"/>
    <mergeCell ref="F505:F509"/>
    <mergeCell ref="E510:E514"/>
    <mergeCell ref="L515:L519"/>
    <mergeCell ref="E515:E519"/>
    <mergeCell ref="M510:M514"/>
    <mergeCell ref="M515:M519"/>
    <mergeCell ref="D510:D514"/>
    <mergeCell ref="D515:D519"/>
    <mergeCell ref="F500:F504"/>
    <mergeCell ref="C510:C514"/>
    <mergeCell ref="C365:C369"/>
    <mergeCell ref="C370:C374"/>
    <mergeCell ref="C375:C379"/>
    <mergeCell ref="C500:C504"/>
    <mergeCell ref="C505:C509"/>
    <mergeCell ref="C495:C499"/>
    <mergeCell ref="D455:D459"/>
    <mergeCell ref="D460:D464"/>
    <mergeCell ref="F455:F459"/>
    <mergeCell ref="F460:F464"/>
    <mergeCell ref="F465:F469"/>
    <mergeCell ref="B385:B389"/>
    <mergeCell ref="B390:B394"/>
    <mergeCell ref="B425:B429"/>
    <mergeCell ref="C435:C439"/>
    <mergeCell ref="C485:C489"/>
    <mergeCell ref="C490:C494"/>
    <mergeCell ref="E465:E469"/>
    <mergeCell ref="E470:E474"/>
    <mergeCell ref="D385:D389"/>
    <mergeCell ref="D390:D394"/>
    <mergeCell ref="D395:D399"/>
    <mergeCell ref="D400:D404"/>
    <mergeCell ref="B455:B459"/>
    <mergeCell ref="B460:B464"/>
    <mergeCell ref="B475:B479"/>
    <mergeCell ref="B510:B514"/>
    <mergeCell ref="B515:B519"/>
    <mergeCell ref="B465:B469"/>
    <mergeCell ref="B470:B474"/>
    <mergeCell ref="B480:B484"/>
    <mergeCell ref="B485:B489"/>
    <mergeCell ref="B490:B494"/>
    <mergeCell ref="B495:B499"/>
    <mergeCell ref="B500:B504"/>
    <mergeCell ref="B505:B509"/>
    <mergeCell ref="D465:D469"/>
    <mergeCell ref="D470:D474"/>
    <mergeCell ref="D475:D479"/>
    <mergeCell ref="D480:D484"/>
    <mergeCell ref="D485:D489"/>
    <mergeCell ref="D490:D494"/>
    <mergeCell ref="D495:D499"/>
    <mergeCell ref="C380:C384"/>
    <mergeCell ref="K345:K349"/>
    <mergeCell ref="K350:K354"/>
    <mergeCell ref="K355:K359"/>
    <mergeCell ref="K360:K364"/>
    <mergeCell ref="L355:L359"/>
    <mergeCell ref="L360:L364"/>
    <mergeCell ref="O390:O394"/>
    <mergeCell ref="O435:O439"/>
    <mergeCell ref="O425:O429"/>
    <mergeCell ref="M355:M359"/>
    <mergeCell ref="E355:E359"/>
    <mergeCell ref="E360:E364"/>
    <mergeCell ref="D345:D349"/>
    <mergeCell ref="D350:D354"/>
    <mergeCell ref="D355:D359"/>
    <mergeCell ref="D360:D364"/>
    <mergeCell ref="D365:D369"/>
    <mergeCell ref="D370:D374"/>
    <mergeCell ref="D375:D379"/>
    <mergeCell ref="D380:D384"/>
    <mergeCell ref="K380:K384"/>
    <mergeCell ref="K385:K389"/>
    <mergeCell ref="K390:K394"/>
    <mergeCell ref="C385:C389"/>
    <mergeCell ref="C350:C354"/>
    <mergeCell ref="F390:F394"/>
    <mergeCell ref="F395:F399"/>
    <mergeCell ref="K395:K399"/>
    <mergeCell ref="K400:K404"/>
    <mergeCell ref="K410:K414"/>
    <mergeCell ref="L405:L409"/>
    <mergeCell ref="J415:J419"/>
    <mergeCell ref="J485:J489"/>
    <mergeCell ref="J490:J494"/>
    <mergeCell ref="J495:J499"/>
    <mergeCell ref="J500:J504"/>
    <mergeCell ref="J505:J509"/>
    <mergeCell ref="J465:J469"/>
    <mergeCell ref="J470:J474"/>
    <mergeCell ref="L500:L504"/>
    <mergeCell ref="K475:K479"/>
    <mergeCell ref="K480:K484"/>
    <mergeCell ref="K485:K489"/>
    <mergeCell ref="L490:L494"/>
    <mergeCell ref="L495:L499"/>
    <mergeCell ref="L485:L489"/>
    <mergeCell ref="C440:C444"/>
    <mergeCell ref="C445:C449"/>
    <mergeCell ref="C450:C454"/>
    <mergeCell ref="C455:C459"/>
    <mergeCell ref="C460:C464"/>
    <mergeCell ref="F445:F449"/>
    <mergeCell ref="E460:E464"/>
    <mergeCell ref="H460:H464"/>
    <mergeCell ref="J450:J454"/>
    <mergeCell ref="J455:J459"/>
    <mergeCell ref="J460:J464"/>
    <mergeCell ref="K490:K494"/>
    <mergeCell ref="K500:K504"/>
    <mergeCell ref="E495:E496"/>
    <mergeCell ref="L475:L479"/>
    <mergeCell ref="L415:L419"/>
    <mergeCell ref="L410:L414"/>
    <mergeCell ref="L425:L429"/>
    <mergeCell ref="L430:L434"/>
    <mergeCell ref="H440:H444"/>
    <mergeCell ref="G440:G444"/>
    <mergeCell ref="G445:G449"/>
    <mergeCell ref="G450:G454"/>
    <mergeCell ref="F420:F424"/>
    <mergeCell ref="F425:F429"/>
    <mergeCell ref="F430:F434"/>
    <mergeCell ref="F435:F439"/>
    <mergeCell ref="L435:L439"/>
    <mergeCell ref="C415:C419"/>
    <mergeCell ref="C420:C424"/>
    <mergeCell ref="C425:C429"/>
    <mergeCell ref="C430:C434"/>
    <mergeCell ref="K420:K424"/>
    <mergeCell ref="J420:J424"/>
    <mergeCell ref="J425:J429"/>
    <mergeCell ref="J430:J434"/>
    <mergeCell ref="J435:J439"/>
    <mergeCell ref="F410:F414"/>
    <mergeCell ref="F415:F419"/>
    <mergeCell ref="D410:D414"/>
    <mergeCell ref="D415:D419"/>
    <mergeCell ref="D420:D424"/>
    <mergeCell ref="D425:D429"/>
    <mergeCell ref="D430:D434"/>
    <mergeCell ref="F440:F444"/>
    <mergeCell ref="E415:E419"/>
    <mergeCell ref="D435:D439"/>
    <mergeCell ref="C410:C414"/>
    <mergeCell ref="B522:F522"/>
    <mergeCell ref="H520:R520"/>
    <mergeCell ref="H522:R522"/>
    <mergeCell ref="H521:R521"/>
    <mergeCell ref="B520:F520"/>
    <mergeCell ref="P325:P329"/>
    <mergeCell ref="P330:P334"/>
    <mergeCell ref="O330:O334"/>
    <mergeCell ref="O335:O339"/>
    <mergeCell ref="Q335:Q339"/>
    <mergeCell ref="Q330:Q334"/>
    <mergeCell ref="Q325:Q329"/>
    <mergeCell ref="O325:O329"/>
    <mergeCell ref="N330:N334"/>
    <mergeCell ref="M335:M339"/>
    <mergeCell ref="N335:N339"/>
    <mergeCell ref="L330:L334"/>
    <mergeCell ref="M325:M329"/>
    <mergeCell ref="D335:D339"/>
    <mergeCell ref="C335:C339"/>
    <mergeCell ref="B335:B339"/>
    <mergeCell ref="B370:B374"/>
    <mergeCell ref="B375:B379"/>
    <mergeCell ref="L480:L484"/>
    <mergeCell ref="B440:B444"/>
    <mergeCell ref="B521:F521"/>
    <mergeCell ref="C405:C409"/>
    <mergeCell ref="D405:D409"/>
    <mergeCell ref="D325:D329"/>
    <mergeCell ref="C330:C334"/>
    <mergeCell ref="C325:C329"/>
    <mergeCell ref="C475:C479"/>
    <mergeCell ref="C480:C484"/>
    <mergeCell ref="D500:D504"/>
    <mergeCell ref="D505:D509"/>
    <mergeCell ref="B355:B359"/>
    <mergeCell ref="B360:B364"/>
    <mergeCell ref="B345:B349"/>
    <mergeCell ref="B350:B354"/>
    <mergeCell ref="B365:B369"/>
    <mergeCell ref="B380:B384"/>
    <mergeCell ref="C390:C394"/>
    <mergeCell ref="C395:C399"/>
    <mergeCell ref="C515:C519"/>
    <mergeCell ref="B445:B449"/>
    <mergeCell ref="B450:B454"/>
    <mergeCell ref="B420:B424"/>
    <mergeCell ref="C345:C349"/>
    <mergeCell ref="B395:B399"/>
    <mergeCell ref="B400:B404"/>
    <mergeCell ref="B410:B414"/>
    <mergeCell ref="B415:B419"/>
    <mergeCell ref="B405:B409"/>
    <mergeCell ref="B435:B439"/>
    <mergeCell ref="B430:B434"/>
    <mergeCell ref="C355:C359"/>
    <mergeCell ref="C360:C364"/>
    <mergeCell ref="B5:B9"/>
    <mergeCell ref="M5:M9"/>
    <mergeCell ref="M320:M324"/>
    <mergeCell ref="N320:N324"/>
    <mergeCell ref="C315:C319"/>
    <mergeCell ref="C270:C274"/>
    <mergeCell ref="D270:D274"/>
    <mergeCell ref="B340:B344"/>
    <mergeCell ref="R5:R9"/>
    <mergeCell ref="R335:R339"/>
    <mergeCell ref="R325:R329"/>
    <mergeCell ref="Q5:Q9"/>
    <mergeCell ref="D340:D344"/>
    <mergeCell ref="B320:B324"/>
    <mergeCell ref="D320:D324"/>
    <mergeCell ref="C320:C324"/>
    <mergeCell ref="B325:B329"/>
    <mergeCell ref="B330:B334"/>
    <mergeCell ref="R330:R334"/>
    <mergeCell ref="D5:D9"/>
    <mergeCell ref="C260:C264"/>
    <mergeCell ref="D260:D264"/>
    <mergeCell ref="B260:B264"/>
    <mergeCell ref="O245:O249"/>
    <mergeCell ref="P245:P249"/>
    <mergeCell ref="J240:J244"/>
    <mergeCell ref="K240:K244"/>
    <mergeCell ref="K320:K324"/>
    <mergeCell ref="K265:K269"/>
    <mergeCell ref="R340:R344"/>
    <mergeCell ref="B10:B14"/>
    <mergeCell ref="C290:C294"/>
    <mergeCell ref="A2:R2"/>
    <mergeCell ref="A3:A4"/>
    <mergeCell ref="B3:B4"/>
    <mergeCell ref="C3:C4"/>
    <mergeCell ref="H3:H4"/>
    <mergeCell ref="G3:G4"/>
    <mergeCell ref="F3:F4"/>
    <mergeCell ref="I3:I4"/>
    <mergeCell ref="Q3:R3"/>
    <mergeCell ref="D3:D4"/>
    <mergeCell ref="R320:R324"/>
    <mergeCell ref="K25:K29"/>
    <mergeCell ref="L25:L29"/>
    <mergeCell ref="M25:M29"/>
    <mergeCell ref="Q150:Q154"/>
    <mergeCell ref="R220:R224"/>
    <mergeCell ref="N260:N264"/>
    <mergeCell ref="K10:K14"/>
    <mergeCell ref="L10:L14"/>
    <mergeCell ref="M10:M14"/>
    <mergeCell ref="N10:N14"/>
    <mergeCell ref="O10:O14"/>
    <mergeCell ref="P10:P14"/>
    <mergeCell ref="Q10:Q14"/>
    <mergeCell ref="J3:J4"/>
    <mergeCell ref="K3:P3"/>
    <mergeCell ref="K5:K9"/>
    <mergeCell ref="P5:P9"/>
    <mergeCell ref="N5:N9"/>
    <mergeCell ref="P280:P284"/>
    <mergeCell ref="O5:O9"/>
    <mergeCell ref="L5:L9"/>
    <mergeCell ref="C5:C9"/>
    <mergeCell ref="O200:O204"/>
    <mergeCell ref="K145:K149"/>
    <mergeCell ref="L145:L149"/>
    <mergeCell ref="M145:M149"/>
    <mergeCell ref="M215:M219"/>
    <mergeCell ref="K215:K219"/>
    <mergeCell ref="L215:L219"/>
    <mergeCell ref="H140:H144"/>
    <mergeCell ref="I140:I144"/>
    <mergeCell ref="D10:D14"/>
    <mergeCell ref="C10:C14"/>
    <mergeCell ref="P145:P149"/>
    <mergeCell ref="O150:O154"/>
    <mergeCell ref="C135:C139"/>
    <mergeCell ref="F5:F9"/>
    <mergeCell ref="F10:F14"/>
    <mergeCell ref="G10:G14"/>
    <mergeCell ref="H10:H14"/>
    <mergeCell ref="G5:G9"/>
    <mergeCell ref="H5:H9"/>
    <mergeCell ref="I5:I9"/>
    <mergeCell ref="E10:E14"/>
    <mergeCell ref="E15:E19"/>
    <mergeCell ref="E20:E24"/>
    <mergeCell ref="I10:I14"/>
    <mergeCell ref="F15:F19"/>
    <mergeCell ref="G15:G19"/>
    <mergeCell ref="H15:H19"/>
    <mergeCell ref="L140:L144"/>
    <mergeCell ref="R25:R29"/>
    <mergeCell ref="R145:R149"/>
    <mergeCell ref="M140:M144"/>
    <mergeCell ref="R140:R144"/>
    <mergeCell ref="M360:M364"/>
    <mergeCell ref="Q375:Q379"/>
    <mergeCell ref="L335:L339"/>
    <mergeCell ref="Q205:Q209"/>
    <mergeCell ref="R20:R24"/>
    <mergeCell ref="F220:F224"/>
    <mergeCell ref="Q15:Q19"/>
    <mergeCell ref="R15:R19"/>
    <mergeCell ref="N220:N224"/>
    <mergeCell ref="O220:O224"/>
    <mergeCell ref="R205:R209"/>
    <mergeCell ref="P200:P204"/>
    <mergeCell ref="O300:O304"/>
    <mergeCell ref="J325:J329"/>
    <mergeCell ref="J330:J334"/>
    <mergeCell ref="Q340:Q344"/>
    <mergeCell ref="P220:P224"/>
    <mergeCell ref="M345:M349"/>
    <mergeCell ref="M350:M354"/>
    <mergeCell ref="N365:N369"/>
    <mergeCell ref="P335:P339"/>
    <mergeCell ref="F360:F364"/>
    <mergeCell ref="J15:J19"/>
    <mergeCell ref="N205:N209"/>
    <mergeCell ref="O225:O229"/>
    <mergeCell ref="N230:N234"/>
    <mergeCell ref="O230:O234"/>
    <mergeCell ref="K330:K334"/>
    <mergeCell ref="O410:O414"/>
    <mergeCell ref="Q415:Q419"/>
    <mergeCell ref="P395:P399"/>
    <mergeCell ref="O395:O399"/>
    <mergeCell ref="N410:N414"/>
    <mergeCell ref="N415:N419"/>
    <mergeCell ref="E3:E4"/>
    <mergeCell ref="E390:E394"/>
    <mergeCell ref="E395:E399"/>
    <mergeCell ref="E400:E404"/>
    <mergeCell ref="J380:J384"/>
    <mergeCell ref="J385:J389"/>
    <mergeCell ref="J390:J394"/>
    <mergeCell ref="I390:I394"/>
    <mergeCell ref="L380:L384"/>
    <mergeCell ref="L385:L389"/>
    <mergeCell ref="G390:G394"/>
    <mergeCell ref="H390:H394"/>
    <mergeCell ref="E405:E409"/>
    <mergeCell ref="E410:E414"/>
    <mergeCell ref="H410:H414"/>
    <mergeCell ref="H415:H419"/>
    <mergeCell ref="I410:I414"/>
    <mergeCell ref="I400:I404"/>
    <mergeCell ref="I395:I399"/>
    <mergeCell ref="I415:I419"/>
    <mergeCell ref="F400:F404"/>
    <mergeCell ref="F405:F409"/>
    <mergeCell ref="H405:H409"/>
    <mergeCell ref="K405:K409"/>
    <mergeCell ref="L395:L399"/>
    <mergeCell ref="L400:L404"/>
    <mergeCell ref="O465:O469"/>
    <mergeCell ref="N470:N474"/>
    <mergeCell ref="N475:N479"/>
    <mergeCell ref="R450:R454"/>
    <mergeCell ref="R455:R459"/>
    <mergeCell ref="Q345:Q349"/>
    <mergeCell ref="Q350:Q354"/>
    <mergeCell ref="O345:O349"/>
    <mergeCell ref="O350:O354"/>
    <mergeCell ref="O400:O404"/>
    <mergeCell ref="Q400:Q404"/>
    <mergeCell ref="R380:R384"/>
    <mergeCell ref="R385:R389"/>
    <mergeCell ref="R390:R394"/>
    <mergeCell ref="R395:R399"/>
    <mergeCell ref="R405:R409"/>
    <mergeCell ref="Q410:Q414"/>
    <mergeCell ref="R345:R349"/>
    <mergeCell ref="R350:R354"/>
    <mergeCell ref="R440:R444"/>
    <mergeCell ref="R445:R449"/>
    <mergeCell ref="Q435:Q439"/>
    <mergeCell ref="Q440:Q444"/>
    <mergeCell ref="P420:P424"/>
    <mergeCell ref="O420:O424"/>
    <mergeCell ref="R400:R404"/>
    <mergeCell ref="R410:R414"/>
    <mergeCell ref="R415:R419"/>
    <mergeCell ref="R420:R424"/>
    <mergeCell ref="Q420:Q424"/>
    <mergeCell ref="R425:R429"/>
    <mergeCell ref="N370:N374"/>
    <mergeCell ref="P405:P409"/>
    <mergeCell ref="Q405:Q409"/>
    <mergeCell ref="Q445:Q449"/>
    <mergeCell ref="O440:O444"/>
    <mergeCell ref="R355:R359"/>
    <mergeCell ref="R360:R364"/>
    <mergeCell ref="R365:R369"/>
    <mergeCell ref="R370:R374"/>
    <mergeCell ref="R375:R379"/>
    <mergeCell ref="O355:O359"/>
    <mergeCell ref="O360:O364"/>
    <mergeCell ref="O365:O369"/>
    <mergeCell ref="O370:O374"/>
    <mergeCell ref="O375:O379"/>
    <mergeCell ref="N355:N359"/>
    <mergeCell ref="N360:N364"/>
    <mergeCell ref="N420:N424"/>
    <mergeCell ref="N375:N379"/>
    <mergeCell ref="P355:P359"/>
    <mergeCell ref="P360:P364"/>
    <mergeCell ref="P365:P369"/>
    <mergeCell ref="P370:P374"/>
    <mergeCell ref="P375:P379"/>
    <mergeCell ref="Q355:Q359"/>
    <mergeCell ref="Q360:Q364"/>
    <mergeCell ref="Q365:Q369"/>
    <mergeCell ref="O385:O389"/>
    <mergeCell ref="O380:O384"/>
    <mergeCell ref="P410:P414"/>
    <mergeCell ref="P415:P419"/>
    <mergeCell ref="O415:O419"/>
    <mergeCell ref="O405:O409"/>
    <mergeCell ref="N500:N504"/>
    <mergeCell ref="Q480:Q484"/>
    <mergeCell ref="N515:N519"/>
    <mergeCell ref="O480:O484"/>
    <mergeCell ref="O475:O479"/>
    <mergeCell ref="O470:O474"/>
    <mergeCell ref="Q370:Q374"/>
    <mergeCell ref="P480:P484"/>
    <mergeCell ref="P485:P489"/>
    <mergeCell ref="P490:P494"/>
    <mergeCell ref="P495:P499"/>
    <mergeCell ref="N385:N389"/>
    <mergeCell ref="N390:N394"/>
    <mergeCell ref="N395:N399"/>
    <mergeCell ref="P380:P384"/>
    <mergeCell ref="P385:P389"/>
    <mergeCell ref="P390:P394"/>
    <mergeCell ref="N425:N429"/>
    <mergeCell ref="P425:P429"/>
    <mergeCell ref="Q425:Q429"/>
    <mergeCell ref="N400:N404"/>
    <mergeCell ref="P400:P404"/>
    <mergeCell ref="N430:N434"/>
    <mergeCell ref="N435:N439"/>
    <mergeCell ref="N440:N444"/>
    <mergeCell ref="N445:N449"/>
    <mergeCell ref="P465:P469"/>
    <mergeCell ref="P470:P474"/>
    <mergeCell ref="P475:P479"/>
    <mergeCell ref="N405:N409"/>
    <mergeCell ref="B25:B29"/>
    <mergeCell ref="C25:C29"/>
    <mergeCell ref="D25:D29"/>
    <mergeCell ref="C210:C214"/>
    <mergeCell ref="D210:D214"/>
    <mergeCell ref="C150:C154"/>
    <mergeCell ref="B150:B154"/>
    <mergeCell ref="D145:D149"/>
    <mergeCell ref="C225:C229"/>
    <mergeCell ref="B145:B149"/>
    <mergeCell ref="C145:C149"/>
    <mergeCell ref="B30:B34"/>
    <mergeCell ref="B35:B39"/>
    <mergeCell ref="B40:B44"/>
    <mergeCell ref="B45:B49"/>
    <mergeCell ref="B50:B54"/>
    <mergeCell ref="B55:B59"/>
    <mergeCell ref="B60:B64"/>
    <mergeCell ref="B65:B69"/>
    <mergeCell ref="B70:B74"/>
    <mergeCell ref="B75:B79"/>
    <mergeCell ref="D220:D224"/>
    <mergeCell ref="B120:B124"/>
    <mergeCell ref="B125:B129"/>
    <mergeCell ref="B130:B134"/>
    <mergeCell ref="C30:C34"/>
    <mergeCell ref="C35:C39"/>
    <mergeCell ref="C40:C44"/>
    <mergeCell ref="C45:C49"/>
    <mergeCell ref="C50:C54"/>
    <mergeCell ref="C55:C59"/>
    <mergeCell ref="C60:C64"/>
    <mergeCell ref="D20:D24"/>
    <mergeCell ref="C20:C24"/>
    <mergeCell ref="B20:B24"/>
    <mergeCell ref="C200:C204"/>
    <mergeCell ref="D200:D204"/>
    <mergeCell ref="C15:C19"/>
    <mergeCell ref="D15:D19"/>
    <mergeCell ref="B15:B19"/>
    <mergeCell ref="B315:B319"/>
    <mergeCell ref="D315:D319"/>
    <mergeCell ref="C295:C299"/>
    <mergeCell ref="B295:B299"/>
    <mergeCell ref="D295:D299"/>
    <mergeCell ref="C300:C304"/>
    <mergeCell ref="B225:B229"/>
    <mergeCell ref="B135:B139"/>
    <mergeCell ref="D135:D139"/>
    <mergeCell ref="C140:C144"/>
    <mergeCell ref="B140:B144"/>
    <mergeCell ref="D140:D144"/>
    <mergeCell ref="B200:B204"/>
    <mergeCell ref="C250:C254"/>
    <mergeCell ref="B250:B254"/>
    <mergeCell ref="D250:D254"/>
    <mergeCell ref="B290:B294"/>
    <mergeCell ref="D290:D294"/>
    <mergeCell ref="D285:D289"/>
    <mergeCell ref="C285:C289"/>
    <mergeCell ref="R485:R489"/>
    <mergeCell ref="P460:P464"/>
    <mergeCell ref="O460:O464"/>
    <mergeCell ref="P510:P514"/>
    <mergeCell ref="O455:O459"/>
    <mergeCell ref="R430:R434"/>
    <mergeCell ref="R435:R439"/>
    <mergeCell ref="C465:C469"/>
    <mergeCell ref="C470:C474"/>
    <mergeCell ref="R505:R509"/>
    <mergeCell ref="R510:R514"/>
    <mergeCell ref="M460:M464"/>
    <mergeCell ref="D330:D334"/>
    <mergeCell ref="L320:L324"/>
    <mergeCell ref="P320:P324"/>
    <mergeCell ref="K340:K344"/>
    <mergeCell ref="L340:L344"/>
    <mergeCell ref="M340:M344"/>
    <mergeCell ref="N340:N344"/>
    <mergeCell ref="N380:N384"/>
    <mergeCell ref="R460:R464"/>
    <mergeCell ref="R465:R469"/>
    <mergeCell ref="R470:R474"/>
    <mergeCell ref="R475:R479"/>
    <mergeCell ref="R480:R484"/>
    <mergeCell ref="O490:O494"/>
    <mergeCell ref="R490:R494"/>
    <mergeCell ref="R495:R499"/>
    <mergeCell ref="R500:R504"/>
    <mergeCell ref="N460:N464"/>
    <mergeCell ref="R305:R309"/>
    <mergeCell ref="B310:B314"/>
    <mergeCell ref="C310:C314"/>
    <mergeCell ref="D310:D314"/>
    <mergeCell ref="E310:E314"/>
    <mergeCell ref="F310:F314"/>
    <mergeCell ref="G310:G314"/>
    <mergeCell ref="H310:H314"/>
    <mergeCell ref="I310:I314"/>
    <mergeCell ref="R310:R314"/>
    <mergeCell ref="B285:B289"/>
    <mergeCell ref="C280:C284"/>
    <mergeCell ref="D280:D284"/>
    <mergeCell ref="B280:B284"/>
    <mergeCell ref="C275:C279"/>
    <mergeCell ref="D275:D279"/>
    <mergeCell ref="B275:B279"/>
    <mergeCell ref="E280:E284"/>
    <mergeCell ref="E285:E289"/>
    <mergeCell ref="D305:D309"/>
    <mergeCell ref="C305:C309"/>
    <mergeCell ref="B305:B309"/>
    <mergeCell ref="F305:F309"/>
    <mergeCell ref="G305:G309"/>
    <mergeCell ref="H305:H309"/>
    <mergeCell ref="I305:I309"/>
    <mergeCell ref="J305:J309"/>
    <mergeCell ref="K305:K309"/>
    <mergeCell ref="L305:L309"/>
    <mergeCell ref="M305:M309"/>
    <mergeCell ref="Q305:Q309"/>
    <mergeCell ref="B270:B274"/>
    <mergeCell ref="D255:D259"/>
    <mergeCell ref="C255:C259"/>
    <mergeCell ref="B255:B259"/>
    <mergeCell ref="M315:M319"/>
    <mergeCell ref="K285:K289"/>
    <mergeCell ref="L310:L314"/>
    <mergeCell ref="F210:F214"/>
    <mergeCell ref="G210:G214"/>
    <mergeCell ref="H210:H214"/>
    <mergeCell ref="I210:I214"/>
    <mergeCell ref="C240:C244"/>
    <mergeCell ref="J220:J224"/>
    <mergeCell ref="K220:K224"/>
    <mergeCell ref="L220:L224"/>
    <mergeCell ref="M220:M224"/>
    <mergeCell ref="K225:K229"/>
    <mergeCell ref="L285:L289"/>
    <mergeCell ref="M285:M289"/>
    <mergeCell ref="J260:J264"/>
    <mergeCell ref="M235:M239"/>
    <mergeCell ref="I240:I244"/>
    <mergeCell ref="F215:F219"/>
    <mergeCell ref="D215:D219"/>
    <mergeCell ref="J215:J219"/>
    <mergeCell ref="G215:G219"/>
    <mergeCell ref="H215:H219"/>
    <mergeCell ref="M255:M259"/>
    <mergeCell ref="H285:H289"/>
    <mergeCell ref="I285:I289"/>
    <mergeCell ref="K245:K249"/>
    <mergeCell ref="L245:L249"/>
    <mergeCell ref="C235:C239"/>
    <mergeCell ref="D225:D229"/>
    <mergeCell ref="D265:D269"/>
    <mergeCell ref="L210:L214"/>
    <mergeCell ref="D150:D154"/>
    <mergeCell ref="J150:J154"/>
    <mergeCell ref="I215:I219"/>
    <mergeCell ref="I150:I154"/>
    <mergeCell ref="H205:H209"/>
    <mergeCell ref="I205:I209"/>
    <mergeCell ref="C220:C224"/>
    <mergeCell ref="B215:B219"/>
    <mergeCell ref="C215:C219"/>
    <mergeCell ref="J210:J214"/>
    <mergeCell ref="F200:F204"/>
    <mergeCell ref="G200:G204"/>
    <mergeCell ref="H200:H204"/>
    <mergeCell ref="I200:I204"/>
    <mergeCell ref="F205:F209"/>
    <mergeCell ref="G205:G209"/>
    <mergeCell ref="C205:C209"/>
    <mergeCell ref="B205:B209"/>
    <mergeCell ref="D205:D209"/>
    <mergeCell ref="G220:G224"/>
    <mergeCell ref="K255:K259"/>
    <mergeCell ref="L255:L259"/>
    <mergeCell ref="B235:B239"/>
    <mergeCell ref="B155:B159"/>
    <mergeCell ref="B160:B164"/>
    <mergeCell ref="P135:P139"/>
    <mergeCell ref="Q135:Q139"/>
    <mergeCell ref="R135:R139"/>
    <mergeCell ref="N215:N219"/>
    <mergeCell ref="O215:O219"/>
    <mergeCell ref="P215:P219"/>
    <mergeCell ref="Q215:Q219"/>
    <mergeCell ref="R215:R219"/>
    <mergeCell ref="H145:H149"/>
    <mergeCell ref="I145:I149"/>
    <mergeCell ref="F150:F154"/>
    <mergeCell ref="G150:G154"/>
    <mergeCell ref="H150:H154"/>
    <mergeCell ref="J140:J144"/>
    <mergeCell ref="K140:K144"/>
    <mergeCell ref="R150:R154"/>
    <mergeCell ref="O145:O149"/>
    <mergeCell ref="K210:K214"/>
    <mergeCell ref="N150:N154"/>
    <mergeCell ref="O205:O209"/>
    <mergeCell ref="P150:P154"/>
    <mergeCell ref="N210:N214"/>
    <mergeCell ref="O210:O214"/>
    <mergeCell ref="P210:P214"/>
    <mergeCell ref="F145:F149"/>
    <mergeCell ref="G145:G149"/>
    <mergeCell ref="H185:H189"/>
    <mergeCell ref="I185:I189"/>
    <mergeCell ref="J185:J189"/>
    <mergeCell ref="G190:G194"/>
    <mergeCell ref="H190:H194"/>
    <mergeCell ref="I190:I194"/>
    <mergeCell ref="R250:R254"/>
    <mergeCell ref="D245:D249"/>
    <mergeCell ref="J245:J249"/>
    <mergeCell ref="R235:R239"/>
    <mergeCell ref="M230:M234"/>
    <mergeCell ref="B230:B234"/>
    <mergeCell ref="C230:C234"/>
    <mergeCell ref="F245:F249"/>
    <mergeCell ref="D240:D244"/>
    <mergeCell ref="R240:R244"/>
    <mergeCell ref="P240:P244"/>
    <mergeCell ref="Q240:Q244"/>
    <mergeCell ref="R245:R249"/>
    <mergeCell ref="N235:N239"/>
    <mergeCell ref="O235:O239"/>
    <mergeCell ref="D235:D239"/>
    <mergeCell ref="J235:J239"/>
    <mergeCell ref="K235:K239"/>
    <mergeCell ref="L235:L239"/>
    <mergeCell ref="F240:F244"/>
    <mergeCell ref="G240:G244"/>
    <mergeCell ref="H240:H244"/>
    <mergeCell ref="E230:E234"/>
    <mergeCell ref="Q230:Q234"/>
    <mergeCell ref="J250:J254"/>
    <mergeCell ref="K250:K254"/>
    <mergeCell ref="L250:L254"/>
    <mergeCell ref="M250:M254"/>
    <mergeCell ref="B245:B249"/>
    <mergeCell ref="R230:R234"/>
    <mergeCell ref="E250:E254"/>
    <mergeCell ref="H245:H249"/>
    <mergeCell ref="P305:P309"/>
    <mergeCell ref="P300:P304"/>
    <mergeCell ref="Q300:Q304"/>
    <mergeCell ref="R260:R264"/>
    <mergeCell ref="P265:P269"/>
    <mergeCell ref="Q265:Q269"/>
    <mergeCell ref="R265:R269"/>
    <mergeCell ref="B265:B269"/>
    <mergeCell ref="K280:K284"/>
    <mergeCell ref="L280:L284"/>
    <mergeCell ref="N250:N254"/>
    <mergeCell ref="O250:O254"/>
    <mergeCell ref="I245:I249"/>
    <mergeCell ref="F250:F254"/>
    <mergeCell ref="D300:D304"/>
    <mergeCell ref="H260:H264"/>
    <mergeCell ref="I260:I264"/>
    <mergeCell ref="F265:F269"/>
    <mergeCell ref="G265:G269"/>
    <mergeCell ref="F255:F259"/>
    <mergeCell ref="G255:G259"/>
    <mergeCell ref="H255:H259"/>
    <mergeCell ref="I255:I259"/>
    <mergeCell ref="R270:R274"/>
    <mergeCell ref="F260:F264"/>
    <mergeCell ref="I295:I299"/>
    <mergeCell ref="P275:P279"/>
    <mergeCell ref="Q275:Q279"/>
    <mergeCell ref="P270:P274"/>
    <mergeCell ref="Q270:Q274"/>
    <mergeCell ref="J280:J284"/>
    <mergeCell ref="L290:L294"/>
    <mergeCell ref="R225:R229"/>
    <mergeCell ref="P225:P229"/>
    <mergeCell ref="C245:C249"/>
    <mergeCell ref="N225:N229"/>
    <mergeCell ref="H265:H269"/>
    <mergeCell ref="I265:I269"/>
    <mergeCell ref="F270:F274"/>
    <mergeCell ref="G270:G274"/>
    <mergeCell ref="H270:H274"/>
    <mergeCell ref="I270:I274"/>
    <mergeCell ref="H250:H254"/>
    <mergeCell ref="I250:I254"/>
    <mergeCell ref="M280:M284"/>
    <mergeCell ref="N280:N284"/>
    <mergeCell ref="K295:K299"/>
    <mergeCell ref="L295:L299"/>
    <mergeCell ref="D230:D234"/>
    <mergeCell ref="J230:J234"/>
    <mergeCell ref="N245:N249"/>
    <mergeCell ref="O285:O289"/>
    <mergeCell ref="P285:P289"/>
    <mergeCell ref="O295:O299"/>
    <mergeCell ref="P295:P299"/>
    <mergeCell ref="O265:O269"/>
    <mergeCell ref="M275:M279"/>
    <mergeCell ref="N275:N279"/>
    <mergeCell ref="E290:E294"/>
    <mergeCell ref="E295:E299"/>
    <mergeCell ref="E245:E249"/>
    <mergeCell ref="E265:E269"/>
    <mergeCell ref="R255:R259"/>
    <mergeCell ref="R275:R279"/>
    <mergeCell ref="R300:R304"/>
    <mergeCell ref="H300:H304"/>
    <mergeCell ref="N310:N314"/>
    <mergeCell ref="O310:O314"/>
    <mergeCell ref="P310:P314"/>
    <mergeCell ref="Q310:Q314"/>
    <mergeCell ref="N285:N289"/>
    <mergeCell ref="G280:G284"/>
    <mergeCell ref="H280:H284"/>
    <mergeCell ref="I280:I284"/>
    <mergeCell ref="J300:J304"/>
    <mergeCell ref="R315:R319"/>
    <mergeCell ref="O315:O319"/>
    <mergeCell ref="P315:P319"/>
    <mergeCell ref="Q295:Q299"/>
    <mergeCell ref="R295:R299"/>
    <mergeCell ref="Q280:Q284"/>
    <mergeCell ref="R280:R284"/>
    <mergeCell ref="Q285:Q289"/>
    <mergeCell ref="R285:R289"/>
    <mergeCell ref="K290:K294"/>
    <mergeCell ref="Q315:Q319"/>
    <mergeCell ref="J310:J314"/>
    <mergeCell ref="K300:K304"/>
    <mergeCell ref="H290:H294"/>
    <mergeCell ref="I290:I294"/>
    <mergeCell ref="G295:G299"/>
    <mergeCell ref="H295:H299"/>
    <mergeCell ref="Q290:Q294"/>
    <mergeCell ref="R290:R294"/>
    <mergeCell ref="L315:L319"/>
    <mergeCell ref="N315:N319"/>
    <mergeCell ref="M300:M304"/>
    <mergeCell ref="K270:K274"/>
    <mergeCell ref="L270:L274"/>
    <mergeCell ref="M270:M274"/>
    <mergeCell ref="N270:N274"/>
    <mergeCell ref="O270:O274"/>
    <mergeCell ref="K275:K279"/>
    <mergeCell ref="M290:M294"/>
    <mergeCell ref="N290:N294"/>
    <mergeCell ref="O290:O294"/>
    <mergeCell ref="P290:P294"/>
    <mergeCell ref="M260:M264"/>
    <mergeCell ref="K260:K264"/>
    <mergeCell ref="L260:L264"/>
    <mergeCell ref="I430:I434"/>
    <mergeCell ref="I435:I439"/>
    <mergeCell ref="I440:I444"/>
    <mergeCell ref="G465:G469"/>
    <mergeCell ref="G470:G474"/>
    <mergeCell ref="G475:G479"/>
    <mergeCell ref="G480:G484"/>
    <mergeCell ref="G490:G494"/>
    <mergeCell ref="G495:G499"/>
    <mergeCell ref="I460:I464"/>
    <mergeCell ref="I465:I469"/>
    <mergeCell ref="I470:I474"/>
    <mergeCell ref="I475:I479"/>
    <mergeCell ref="I480:I484"/>
    <mergeCell ref="I485:I489"/>
    <mergeCell ref="G345:G349"/>
    <mergeCell ref="H345:H349"/>
    <mergeCell ref="I345:I349"/>
    <mergeCell ref="G350:G354"/>
    <mergeCell ref="H350:H354"/>
    <mergeCell ref="I350:I354"/>
    <mergeCell ref="F450:F454"/>
    <mergeCell ref="I490:I494"/>
    <mergeCell ref="H465:H469"/>
    <mergeCell ref="H470:H474"/>
    <mergeCell ref="H475:H479"/>
    <mergeCell ref="H480:H484"/>
    <mergeCell ref="H485:H489"/>
    <mergeCell ref="G485:G489"/>
    <mergeCell ref="H490:H494"/>
    <mergeCell ref="H425:H429"/>
    <mergeCell ref="G315:G319"/>
    <mergeCell ref="H315:H319"/>
    <mergeCell ref="I315:I319"/>
    <mergeCell ref="G395:G399"/>
    <mergeCell ref="H395:H399"/>
    <mergeCell ref="F350:F354"/>
    <mergeCell ref="G320:G324"/>
    <mergeCell ref="H320:H324"/>
    <mergeCell ref="I320:I324"/>
    <mergeCell ref="G325:G329"/>
    <mergeCell ref="H325:H329"/>
    <mergeCell ref="I325:I329"/>
    <mergeCell ref="G330:G334"/>
    <mergeCell ref="H330:H334"/>
    <mergeCell ref="I330:I334"/>
    <mergeCell ref="G335:G339"/>
    <mergeCell ref="H335:H339"/>
    <mergeCell ref="G340:G344"/>
    <mergeCell ref="G300:G304"/>
    <mergeCell ref="K310:K314"/>
    <mergeCell ref="Q395:Q399"/>
    <mergeCell ref="M485:M489"/>
    <mergeCell ref="M490:M494"/>
    <mergeCell ref="Q460:Q464"/>
    <mergeCell ref="Q465:Q469"/>
    <mergeCell ref="Q470:Q474"/>
    <mergeCell ref="Q475:Q479"/>
    <mergeCell ref="Q485:Q489"/>
    <mergeCell ref="P455:P459"/>
    <mergeCell ref="I495:I499"/>
    <mergeCell ref="I505:I509"/>
    <mergeCell ref="K365:K369"/>
    <mergeCell ref="K370:K374"/>
    <mergeCell ref="K375:K379"/>
    <mergeCell ref="I405:I409"/>
    <mergeCell ref="O485:O489"/>
    <mergeCell ref="P500:P504"/>
    <mergeCell ref="P505:P509"/>
    <mergeCell ref="Q490:Q494"/>
    <mergeCell ref="Q495:Q499"/>
    <mergeCell ref="Q500:Q504"/>
    <mergeCell ref="O495:O499"/>
    <mergeCell ref="Q450:Q454"/>
    <mergeCell ref="P445:P449"/>
    <mergeCell ref="Q455:Q459"/>
    <mergeCell ref="Q430:Q434"/>
    <mergeCell ref="N465:N469"/>
    <mergeCell ref="N455:N459"/>
    <mergeCell ref="M430:M434"/>
    <mergeCell ref="M435:M439"/>
    <mergeCell ref="M440:M444"/>
    <mergeCell ref="N505:N509"/>
    <mergeCell ref="O505:O509"/>
    <mergeCell ref="O500:O504"/>
    <mergeCell ref="O430:O434"/>
    <mergeCell ref="O450:O454"/>
    <mergeCell ref="O445:O449"/>
    <mergeCell ref="P430:P434"/>
    <mergeCell ref="G405:G409"/>
    <mergeCell ref="G410:G414"/>
    <mergeCell ref="G415:G419"/>
    <mergeCell ref="H400:H404"/>
    <mergeCell ref="Q505:Q509"/>
    <mergeCell ref="H445:H449"/>
    <mergeCell ref="I445:I449"/>
    <mergeCell ref="H450:H454"/>
    <mergeCell ref="I450:I454"/>
    <mergeCell ref="H455:H459"/>
    <mergeCell ref="G455:G459"/>
    <mergeCell ref="I455:I459"/>
    <mergeCell ref="G425:G429"/>
    <mergeCell ref="H420:H424"/>
    <mergeCell ref="I425:I429"/>
    <mergeCell ref="I420:I424"/>
    <mergeCell ref="H500:H504"/>
    <mergeCell ref="H505:H509"/>
    <mergeCell ref="P435:P439"/>
    <mergeCell ref="G400:G404"/>
    <mergeCell ref="N480:N484"/>
    <mergeCell ref="N485:N489"/>
    <mergeCell ref="N490:N494"/>
    <mergeCell ref="N495:N499"/>
    <mergeCell ref="A5:A519"/>
    <mergeCell ref="B300:B304"/>
    <mergeCell ref="C265:C269"/>
    <mergeCell ref="B240:B244"/>
    <mergeCell ref="B220:B224"/>
    <mergeCell ref="B210:B214"/>
    <mergeCell ref="C340:C344"/>
    <mergeCell ref="C400:C404"/>
    <mergeCell ref="B115:B119"/>
    <mergeCell ref="E25:E27"/>
    <mergeCell ref="E28:E29"/>
    <mergeCell ref="E135:E139"/>
    <mergeCell ref="E140:E142"/>
    <mergeCell ref="E143:E144"/>
    <mergeCell ref="E150:E154"/>
    <mergeCell ref="E145:E149"/>
    <mergeCell ref="E200:E204"/>
    <mergeCell ref="E205:E209"/>
    <mergeCell ref="E210:E214"/>
    <mergeCell ref="E240:E244"/>
    <mergeCell ref="E235:E239"/>
    <mergeCell ref="E260:E264"/>
    <mergeCell ref="E255:E259"/>
    <mergeCell ref="E225:E229"/>
    <mergeCell ref="E215:E217"/>
    <mergeCell ref="E218:E219"/>
    <mergeCell ref="E220:E224"/>
    <mergeCell ref="E115:E119"/>
    <mergeCell ref="E120:E124"/>
    <mergeCell ref="E125:E129"/>
    <mergeCell ref="E130:E134"/>
    <mergeCell ref="E35:E36"/>
    <mergeCell ref="E155:E159"/>
    <mergeCell ref="E160:E164"/>
    <mergeCell ref="E165:E169"/>
    <mergeCell ref="E170:E174"/>
    <mergeCell ref="E175:E179"/>
    <mergeCell ref="E180:E184"/>
    <mergeCell ref="E315:E319"/>
    <mergeCell ref="E305:E309"/>
    <mergeCell ref="F320:F324"/>
    <mergeCell ref="F325:F329"/>
    <mergeCell ref="F330:F334"/>
    <mergeCell ref="F335:F339"/>
    <mergeCell ref="E330:E334"/>
    <mergeCell ref="F300:F304"/>
    <mergeCell ref="F280:F284"/>
    <mergeCell ref="E300:E304"/>
    <mergeCell ref="F275:F279"/>
    <mergeCell ref="E320:E324"/>
    <mergeCell ref="E325:E329"/>
    <mergeCell ref="E335:E339"/>
    <mergeCell ref="F315:F319"/>
    <mergeCell ref="F295:F299"/>
    <mergeCell ref="F345:F349"/>
    <mergeCell ref="E345:E349"/>
    <mergeCell ref="E340:E344"/>
    <mergeCell ref="H340:H344"/>
    <mergeCell ref="I340:I344"/>
    <mergeCell ref="F340:F344"/>
    <mergeCell ref="I335:I339"/>
    <mergeCell ref="E370:E374"/>
    <mergeCell ref="E375:E379"/>
    <mergeCell ref="E385:E389"/>
    <mergeCell ref="G355:G359"/>
    <mergeCell ref="H355:H359"/>
    <mergeCell ref="I355:I359"/>
    <mergeCell ref="G360:G364"/>
    <mergeCell ref="H360:H364"/>
    <mergeCell ref="I360:I364"/>
    <mergeCell ref="G365:G369"/>
    <mergeCell ref="H365:H369"/>
    <mergeCell ref="I365:I369"/>
    <mergeCell ref="G370:G374"/>
    <mergeCell ref="H370:H374"/>
    <mergeCell ref="I370:I374"/>
    <mergeCell ref="G375:G379"/>
    <mergeCell ref="H375:H379"/>
    <mergeCell ref="I375:I379"/>
    <mergeCell ref="G380:G384"/>
    <mergeCell ref="H380:H384"/>
    <mergeCell ref="I380:I384"/>
    <mergeCell ref="G385:G389"/>
    <mergeCell ref="F385:F389"/>
    <mergeCell ref="F380:F384"/>
    <mergeCell ref="F365:F369"/>
    <mergeCell ref="F370:F374"/>
    <mergeCell ref="F375:F379"/>
    <mergeCell ref="H385:H389"/>
    <mergeCell ref="I385:I389"/>
    <mergeCell ref="F355:F359"/>
    <mergeCell ref="F510:F514"/>
    <mergeCell ref="E420:E424"/>
    <mergeCell ref="E425:E429"/>
    <mergeCell ref="E430:E434"/>
    <mergeCell ref="E435:E439"/>
    <mergeCell ref="E440:E444"/>
    <mergeCell ref="E445:E449"/>
    <mergeCell ref="E450:E454"/>
    <mergeCell ref="E455:E459"/>
    <mergeCell ref="G460:G464"/>
    <mergeCell ref="G420:G424"/>
    <mergeCell ref="G430:G434"/>
    <mergeCell ref="G435:G439"/>
    <mergeCell ref="H435:H439"/>
    <mergeCell ref="H430:H434"/>
    <mergeCell ref="G500:G504"/>
    <mergeCell ref="G505:G509"/>
    <mergeCell ref="G510:G514"/>
    <mergeCell ref="E475:E479"/>
    <mergeCell ref="H510:H514"/>
    <mergeCell ref="H495:H499"/>
    <mergeCell ref="E497:E499"/>
    <mergeCell ref="E502:E504"/>
    <mergeCell ref="E507:E509"/>
    <mergeCell ref="E505:E506"/>
    <mergeCell ref="E500:E501"/>
    <mergeCell ref="F470:F474"/>
    <mergeCell ref="F485:F489"/>
    <mergeCell ref="F490:F494"/>
    <mergeCell ref="I510:I514"/>
    <mergeCell ref="O510:O514"/>
    <mergeCell ref="O515:O519"/>
    <mergeCell ref="R515:R519"/>
    <mergeCell ref="Q510:Q514"/>
    <mergeCell ref="Q515:Q519"/>
    <mergeCell ref="N510:N514"/>
    <mergeCell ref="E350:E354"/>
    <mergeCell ref="E365:E369"/>
    <mergeCell ref="E380:E384"/>
    <mergeCell ref="H515:H519"/>
    <mergeCell ref="I500:I504"/>
    <mergeCell ref="C65:C69"/>
    <mergeCell ref="C70:C74"/>
    <mergeCell ref="C75:C79"/>
    <mergeCell ref="C80:C84"/>
    <mergeCell ref="C85:C89"/>
    <mergeCell ref="C90:C94"/>
    <mergeCell ref="C95:C99"/>
    <mergeCell ref="C100:C104"/>
    <mergeCell ref="C105:C109"/>
    <mergeCell ref="C110:C114"/>
    <mergeCell ref="C115:C119"/>
    <mergeCell ref="C120:C124"/>
    <mergeCell ref="C125:C129"/>
    <mergeCell ref="C130:C134"/>
    <mergeCell ref="D40:D44"/>
    <mergeCell ref="D45:D49"/>
    <mergeCell ref="D50:D54"/>
    <mergeCell ref="D55:D59"/>
    <mergeCell ref="D60:D64"/>
    <mergeCell ref="D65:D69"/>
    <mergeCell ref="D70:D74"/>
    <mergeCell ref="D75:D79"/>
    <mergeCell ref="D80:D84"/>
    <mergeCell ref="D85:D89"/>
    <mergeCell ref="D90:D94"/>
    <mergeCell ref="D95:D99"/>
    <mergeCell ref="D100:D104"/>
    <mergeCell ref="D105:D109"/>
    <mergeCell ref="D110:D114"/>
    <mergeCell ref="B80:B84"/>
    <mergeCell ref="B85:B89"/>
    <mergeCell ref="B90:B94"/>
    <mergeCell ref="B95:B99"/>
    <mergeCell ref="B100:B104"/>
    <mergeCell ref="B105:B109"/>
    <mergeCell ref="B110:B114"/>
    <mergeCell ref="D115:D119"/>
    <mergeCell ref="D120:D124"/>
    <mergeCell ref="D125:D129"/>
    <mergeCell ref="D130:D134"/>
    <mergeCell ref="E30:E34"/>
    <mergeCell ref="E37:E39"/>
    <mergeCell ref="E42:E44"/>
    <mergeCell ref="E47:E49"/>
    <mergeCell ref="E40:E41"/>
    <mergeCell ref="E45:E46"/>
    <mergeCell ref="E50:E51"/>
    <mergeCell ref="E52:E54"/>
    <mergeCell ref="E55:E56"/>
    <mergeCell ref="E57:E59"/>
    <mergeCell ref="E60:E64"/>
    <mergeCell ref="E65:E69"/>
    <mergeCell ref="E70:E74"/>
    <mergeCell ref="E75:E79"/>
    <mergeCell ref="E80:E84"/>
    <mergeCell ref="E85:E89"/>
    <mergeCell ref="E90:E94"/>
    <mergeCell ref="E95:E99"/>
    <mergeCell ref="E100:E104"/>
    <mergeCell ref="E105:E109"/>
    <mergeCell ref="E110:E114"/>
    <mergeCell ref="D30:D34"/>
    <mergeCell ref="D35:D39"/>
    <mergeCell ref="F30:F34"/>
    <mergeCell ref="G30:G34"/>
    <mergeCell ref="H30:H34"/>
    <mergeCell ref="I30:I34"/>
    <mergeCell ref="J30:J34"/>
    <mergeCell ref="F35:F39"/>
    <mergeCell ref="G35:G39"/>
    <mergeCell ref="H35:H39"/>
    <mergeCell ref="I35:I39"/>
    <mergeCell ref="J35:J39"/>
    <mergeCell ref="F40:F44"/>
    <mergeCell ref="G40:G44"/>
    <mergeCell ref="H40:H44"/>
    <mergeCell ref="I40:I44"/>
    <mergeCell ref="J40:J44"/>
    <mergeCell ref="F45:F49"/>
    <mergeCell ref="G45:G49"/>
    <mergeCell ref="H45:H49"/>
    <mergeCell ref="I45:I49"/>
    <mergeCell ref="J45:J49"/>
    <mergeCell ref="F50:F54"/>
    <mergeCell ref="G50:G54"/>
    <mergeCell ref="H50:H54"/>
    <mergeCell ref="I50:I54"/>
    <mergeCell ref="J50:J54"/>
    <mergeCell ref="F55:F59"/>
    <mergeCell ref="G55:G59"/>
    <mergeCell ref="H55:H59"/>
    <mergeCell ref="I55:I59"/>
    <mergeCell ref="J55:J59"/>
    <mergeCell ref="F60:F64"/>
    <mergeCell ref="G60:G64"/>
    <mergeCell ref="H60:H64"/>
    <mergeCell ref="I60:I64"/>
    <mergeCell ref="J60:J64"/>
    <mergeCell ref="F65:F69"/>
    <mergeCell ref="G65:G69"/>
    <mergeCell ref="H65:H69"/>
    <mergeCell ref="I65:I69"/>
    <mergeCell ref="J65:J69"/>
    <mergeCell ref="F70:F74"/>
    <mergeCell ref="G70:G74"/>
    <mergeCell ref="H70:H74"/>
    <mergeCell ref="I70:I74"/>
    <mergeCell ref="J70:J74"/>
    <mergeCell ref="F75:F79"/>
    <mergeCell ref="G75:G79"/>
    <mergeCell ref="H75:H79"/>
    <mergeCell ref="I75:I79"/>
    <mergeCell ref="J75:J79"/>
    <mergeCell ref="F80:F84"/>
    <mergeCell ref="G80:G84"/>
    <mergeCell ref="H80:H84"/>
    <mergeCell ref="I80:I84"/>
    <mergeCell ref="J80:J84"/>
    <mergeCell ref="F85:F89"/>
    <mergeCell ref="G85:G89"/>
    <mergeCell ref="H85:H89"/>
    <mergeCell ref="I85:I89"/>
    <mergeCell ref="J85:J89"/>
    <mergeCell ref="F90:F94"/>
    <mergeCell ref="G90:G94"/>
    <mergeCell ref="H90:H94"/>
    <mergeCell ref="I90:I94"/>
    <mergeCell ref="J90:J94"/>
    <mergeCell ref="F95:F99"/>
    <mergeCell ref="G95:G99"/>
    <mergeCell ref="H95:H99"/>
    <mergeCell ref="I95:I99"/>
    <mergeCell ref="J95:J99"/>
    <mergeCell ref="F100:F104"/>
    <mergeCell ref="G100:G104"/>
    <mergeCell ref="H100:H104"/>
    <mergeCell ref="I100:I104"/>
    <mergeCell ref="J100:J104"/>
    <mergeCell ref="F105:F109"/>
    <mergeCell ref="G105:G109"/>
    <mergeCell ref="H105:H109"/>
    <mergeCell ref="I105:I109"/>
    <mergeCell ref="J105:J109"/>
    <mergeCell ref="K115:K119"/>
    <mergeCell ref="K120:K124"/>
    <mergeCell ref="K125:K129"/>
    <mergeCell ref="K130:K134"/>
    <mergeCell ref="F110:F114"/>
    <mergeCell ref="G110:G114"/>
    <mergeCell ref="H110:H114"/>
    <mergeCell ref="I110:I114"/>
    <mergeCell ref="J110:J114"/>
    <mergeCell ref="F115:F119"/>
    <mergeCell ref="G115:G119"/>
    <mergeCell ref="H115:H119"/>
    <mergeCell ref="I115:I119"/>
    <mergeCell ref="J115:J119"/>
    <mergeCell ref="F120:F124"/>
    <mergeCell ref="G120:G124"/>
    <mergeCell ref="H120:H124"/>
    <mergeCell ref="I120:I124"/>
    <mergeCell ref="J120:J124"/>
    <mergeCell ref="F125:F129"/>
    <mergeCell ref="G125:G129"/>
    <mergeCell ref="H125:H129"/>
    <mergeCell ref="I125:I129"/>
    <mergeCell ref="J125:J129"/>
    <mergeCell ref="L65:L69"/>
    <mergeCell ref="L70:L74"/>
    <mergeCell ref="L75:L79"/>
    <mergeCell ref="L80:L84"/>
    <mergeCell ref="L85:L89"/>
    <mergeCell ref="L90:L94"/>
    <mergeCell ref="L95:L99"/>
    <mergeCell ref="L100:L104"/>
    <mergeCell ref="L105:L109"/>
    <mergeCell ref="L110:L114"/>
    <mergeCell ref="F130:F134"/>
    <mergeCell ref="G130:G134"/>
    <mergeCell ref="H130:H134"/>
    <mergeCell ref="I130:I134"/>
    <mergeCell ref="J130:J134"/>
    <mergeCell ref="K30:K34"/>
    <mergeCell ref="K35:K39"/>
    <mergeCell ref="K40:K44"/>
    <mergeCell ref="K45:K49"/>
    <mergeCell ref="K50:K54"/>
    <mergeCell ref="K55:K59"/>
    <mergeCell ref="K60:K64"/>
    <mergeCell ref="K65:K69"/>
    <mergeCell ref="K70:K74"/>
    <mergeCell ref="K75:K79"/>
    <mergeCell ref="K80:K84"/>
    <mergeCell ref="K85:K89"/>
    <mergeCell ref="K90:K94"/>
    <mergeCell ref="K95:K99"/>
    <mergeCell ref="K100:K104"/>
    <mergeCell ref="K105:K109"/>
    <mergeCell ref="K110:K114"/>
    <mergeCell ref="L115:L119"/>
    <mergeCell ref="L120:L124"/>
    <mergeCell ref="L125:L129"/>
    <mergeCell ref="L130:L134"/>
    <mergeCell ref="M30:M34"/>
    <mergeCell ref="M35:M39"/>
    <mergeCell ref="M40:M44"/>
    <mergeCell ref="M45:M49"/>
    <mergeCell ref="M50:M54"/>
    <mergeCell ref="M55:M59"/>
    <mergeCell ref="M60:M64"/>
    <mergeCell ref="M65:M69"/>
    <mergeCell ref="M70:M74"/>
    <mergeCell ref="M75:M79"/>
    <mergeCell ref="M80:M84"/>
    <mergeCell ref="M85:M89"/>
    <mergeCell ref="M90:M94"/>
    <mergeCell ref="M95:M99"/>
    <mergeCell ref="M100:M104"/>
    <mergeCell ref="M105:M109"/>
    <mergeCell ref="M110:M114"/>
    <mergeCell ref="M115:M119"/>
    <mergeCell ref="M120:M124"/>
    <mergeCell ref="M125:M129"/>
    <mergeCell ref="M130:M134"/>
    <mergeCell ref="L30:L34"/>
    <mergeCell ref="L35:L39"/>
    <mergeCell ref="L40:L44"/>
    <mergeCell ref="L45:L49"/>
    <mergeCell ref="L50:L54"/>
    <mergeCell ref="L55:L59"/>
    <mergeCell ref="L60:L64"/>
    <mergeCell ref="O120:O124"/>
    <mergeCell ref="O125:O129"/>
    <mergeCell ref="O130:O134"/>
    <mergeCell ref="N30:N34"/>
    <mergeCell ref="N35:N39"/>
    <mergeCell ref="N40:N44"/>
    <mergeCell ref="N45:N49"/>
    <mergeCell ref="N50:N54"/>
    <mergeCell ref="N55:N59"/>
    <mergeCell ref="N60:N64"/>
    <mergeCell ref="N65:N69"/>
    <mergeCell ref="N70:N74"/>
    <mergeCell ref="N75:N79"/>
    <mergeCell ref="N80:N84"/>
    <mergeCell ref="N85:N89"/>
    <mergeCell ref="N90:N94"/>
    <mergeCell ref="N95:N99"/>
    <mergeCell ref="N100:N104"/>
    <mergeCell ref="N105:N109"/>
    <mergeCell ref="N110:N114"/>
    <mergeCell ref="P65:P69"/>
    <mergeCell ref="P70:P74"/>
    <mergeCell ref="P75:P79"/>
    <mergeCell ref="P80:P84"/>
    <mergeCell ref="P85:P89"/>
    <mergeCell ref="P90:P94"/>
    <mergeCell ref="P95:P99"/>
    <mergeCell ref="P100:P104"/>
    <mergeCell ref="P105:P109"/>
    <mergeCell ref="P110:P114"/>
    <mergeCell ref="N115:N119"/>
    <mergeCell ref="N120:N124"/>
    <mergeCell ref="N125:N129"/>
    <mergeCell ref="N130:N134"/>
    <mergeCell ref="O30:O34"/>
    <mergeCell ref="O35:O39"/>
    <mergeCell ref="O40:O44"/>
    <mergeCell ref="O45:O49"/>
    <mergeCell ref="O50:O54"/>
    <mergeCell ref="O55:O59"/>
    <mergeCell ref="O60:O64"/>
    <mergeCell ref="O65:O69"/>
    <mergeCell ref="O70:O74"/>
    <mergeCell ref="O75:O79"/>
    <mergeCell ref="O80:O84"/>
    <mergeCell ref="O85:O89"/>
    <mergeCell ref="O90:O94"/>
    <mergeCell ref="O95:O99"/>
    <mergeCell ref="O100:O104"/>
    <mergeCell ref="O105:O109"/>
    <mergeCell ref="O110:O114"/>
    <mergeCell ref="O115:O119"/>
    <mergeCell ref="P115:P119"/>
    <mergeCell ref="P120:P124"/>
    <mergeCell ref="P125:P129"/>
    <mergeCell ref="P130:P134"/>
    <mergeCell ref="Q30:Q34"/>
    <mergeCell ref="Q35:Q39"/>
    <mergeCell ref="Q40:Q44"/>
    <mergeCell ref="Q45:Q49"/>
    <mergeCell ref="Q50:Q54"/>
    <mergeCell ref="Q55:Q59"/>
    <mergeCell ref="Q60:Q64"/>
    <mergeCell ref="Q65:Q69"/>
    <mergeCell ref="Q70:Q74"/>
    <mergeCell ref="Q75:Q79"/>
    <mergeCell ref="Q80:Q84"/>
    <mergeCell ref="Q85:Q89"/>
    <mergeCell ref="Q90:Q94"/>
    <mergeCell ref="Q95:Q99"/>
    <mergeCell ref="Q100:Q104"/>
    <mergeCell ref="Q105:Q109"/>
    <mergeCell ref="Q110:Q114"/>
    <mergeCell ref="Q115:Q119"/>
    <mergeCell ref="Q120:Q124"/>
    <mergeCell ref="Q125:Q129"/>
    <mergeCell ref="Q130:Q134"/>
    <mergeCell ref="P30:P34"/>
    <mergeCell ref="P35:P39"/>
    <mergeCell ref="P40:P44"/>
    <mergeCell ref="P45:P49"/>
    <mergeCell ref="P50:P54"/>
    <mergeCell ref="P55:P59"/>
    <mergeCell ref="P60:P64"/>
    <mergeCell ref="R115:R119"/>
    <mergeCell ref="R120:R124"/>
    <mergeCell ref="R125:R129"/>
    <mergeCell ref="R130:R134"/>
    <mergeCell ref="R30:R34"/>
    <mergeCell ref="R35:R39"/>
    <mergeCell ref="R40:R44"/>
    <mergeCell ref="R45:R49"/>
    <mergeCell ref="R50:R54"/>
    <mergeCell ref="R55:R59"/>
    <mergeCell ref="R60:R64"/>
    <mergeCell ref="R65:R69"/>
    <mergeCell ref="R70:R74"/>
    <mergeCell ref="R75:R79"/>
    <mergeCell ref="R80:R84"/>
    <mergeCell ref="R85:R89"/>
    <mergeCell ref="R90:R94"/>
    <mergeCell ref="R95:R99"/>
    <mergeCell ref="R100:R104"/>
    <mergeCell ref="R105:R109"/>
    <mergeCell ref="R110:R114"/>
    <mergeCell ref="B165:B169"/>
    <mergeCell ref="B170:B174"/>
    <mergeCell ref="B175:B179"/>
    <mergeCell ref="B180:B184"/>
    <mergeCell ref="B185:B189"/>
    <mergeCell ref="B190:B194"/>
    <mergeCell ref="B195:B199"/>
    <mergeCell ref="C155:C159"/>
    <mergeCell ref="C160:C164"/>
    <mergeCell ref="C165:C169"/>
    <mergeCell ref="C170:C174"/>
    <mergeCell ref="C175:C179"/>
    <mergeCell ref="C180:C184"/>
    <mergeCell ref="C185:C189"/>
    <mergeCell ref="C190:C194"/>
    <mergeCell ref="C195:C199"/>
    <mergeCell ref="D155:D159"/>
    <mergeCell ref="D160:D164"/>
    <mergeCell ref="D165:D169"/>
    <mergeCell ref="D170:D174"/>
    <mergeCell ref="D175:D179"/>
    <mergeCell ref="D180:D184"/>
    <mergeCell ref="D185:D189"/>
    <mergeCell ref="D190:D194"/>
    <mergeCell ref="D195:D199"/>
    <mergeCell ref="E185:E189"/>
    <mergeCell ref="E190:E194"/>
    <mergeCell ref="E195:E199"/>
    <mergeCell ref="F155:F159"/>
    <mergeCell ref="F160:F164"/>
    <mergeCell ref="F165:F169"/>
    <mergeCell ref="F170:F174"/>
    <mergeCell ref="G155:G159"/>
    <mergeCell ref="H155:H159"/>
    <mergeCell ref="I155:I159"/>
    <mergeCell ref="J155:J159"/>
    <mergeCell ref="G160:G164"/>
    <mergeCell ref="H160:H164"/>
    <mergeCell ref="I160:I164"/>
    <mergeCell ref="J160:J164"/>
    <mergeCell ref="G165:G169"/>
    <mergeCell ref="H165:H169"/>
    <mergeCell ref="I165:I169"/>
    <mergeCell ref="J165:J169"/>
    <mergeCell ref="G170:G174"/>
    <mergeCell ref="H170:H174"/>
    <mergeCell ref="I170:I174"/>
    <mergeCell ref="J170:J174"/>
    <mergeCell ref="G175:G179"/>
    <mergeCell ref="H175:H179"/>
    <mergeCell ref="I175:I179"/>
    <mergeCell ref="J175:J179"/>
    <mergeCell ref="G180:G184"/>
    <mergeCell ref="H180:H184"/>
    <mergeCell ref="I180:I184"/>
    <mergeCell ref="J180:J184"/>
    <mergeCell ref="G185:G189"/>
    <mergeCell ref="J190:J194"/>
    <mergeCell ref="G195:G199"/>
    <mergeCell ref="H195:H199"/>
    <mergeCell ref="I195:I199"/>
    <mergeCell ref="J195:J199"/>
    <mergeCell ref="F175:F179"/>
    <mergeCell ref="F180:F184"/>
    <mergeCell ref="F185:F189"/>
    <mergeCell ref="F190:F194"/>
    <mergeCell ref="F195:F199"/>
    <mergeCell ref="R155:R159"/>
    <mergeCell ref="R160:R164"/>
    <mergeCell ref="R165:R169"/>
    <mergeCell ref="R170:R174"/>
    <mergeCell ref="R175:R179"/>
    <mergeCell ref="R180:R184"/>
    <mergeCell ref="R185:R189"/>
    <mergeCell ref="R190:R194"/>
    <mergeCell ref="R195:R199"/>
    <mergeCell ref="K155:K159"/>
    <mergeCell ref="K160:K164"/>
    <mergeCell ref="K165:K169"/>
    <mergeCell ref="K170:K174"/>
    <mergeCell ref="K175:K179"/>
    <mergeCell ref="K180:K184"/>
    <mergeCell ref="K185:K189"/>
    <mergeCell ref="K190:K194"/>
    <mergeCell ref="K195:K199"/>
    <mergeCell ref="M155:M159"/>
    <mergeCell ref="M160:M164"/>
    <mergeCell ref="M165:M169"/>
    <mergeCell ref="M170:M174"/>
    <mergeCell ref="O190:O194"/>
    <mergeCell ref="O195:O199"/>
    <mergeCell ref="L155:L159"/>
    <mergeCell ref="L160:L164"/>
    <mergeCell ref="L165:L169"/>
    <mergeCell ref="L170:L174"/>
    <mergeCell ref="L175:L179"/>
    <mergeCell ref="L180:L184"/>
    <mergeCell ref="L185:L189"/>
    <mergeCell ref="L190:L194"/>
    <mergeCell ref="L195:L199"/>
    <mergeCell ref="N155:N159"/>
    <mergeCell ref="N160:N164"/>
    <mergeCell ref="N165:N169"/>
    <mergeCell ref="N170:N174"/>
    <mergeCell ref="N175:N179"/>
    <mergeCell ref="N180:N184"/>
    <mergeCell ref="N185:N189"/>
    <mergeCell ref="N190:N194"/>
    <mergeCell ref="N195:N199"/>
    <mergeCell ref="E270:E274"/>
    <mergeCell ref="E275:E279"/>
    <mergeCell ref="P155:P159"/>
    <mergeCell ref="P160:P164"/>
    <mergeCell ref="P165:P169"/>
    <mergeCell ref="P170:P174"/>
    <mergeCell ref="P175:P179"/>
    <mergeCell ref="P180:P184"/>
    <mergeCell ref="P185:P189"/>
    <mergeCell ref="P190:P194"/>
    <mergeCell ref="P195:P199"/>
    <mergeCell ref="Q155:Q159"/>
    <mergeCell ref="Q160:Q164"/>
    <mergeCell ref="Q165:Q169"/>
    <mergeCell ref="Q170:Q174"/>
    <mergeCell ref="Q175:Q179"/>
    <mergeCell ref="Q180:Q184"/>
    <mergeCell ref="Q185:Q189"/>
    <mergeCell ref="Q190:Q194"/>
    <mergeCell ref="Q195:Q199"/>
    <mergeCell ref="M175:M179"/>
    <mergeCell ref="M180:M184"/>
    <mergeCell ref="M185:M189"/>
    <mergeCell ref="M190:M194"/>
    <mergeCell ref="M195:M199"/>
    <mergeCell ref="O155:O159"/>
    <mergeCell ref="O160:O164"/>
    <mergeCell ref="O165:O169"/>
    <mergeCell ref="O170:O174"/>
    <mergeCell ref="O175:O179"/>
    <mergeCell ref="O180:O184"/>
    <mergeCell ref="O185:O189"/>
  </mergeCells>
  <phoneticPr fontId="8" type="noConversion"/>
  <conditionalFormatting sqref="B5:B519">
    <cfRule type="cellIs" dxfId="978" priority="445" stopIfTrue="1" operator="equal">
      <formula>0</formula>
    </cfRule>
  </conditionalFormatting>
  <conditionalFormatting sqref="Q5:Q9 S363:S519 Q320:Q519 Q25:Q134">
    <cfRule type="cellIs" dxfId="977" priority="446" stopIfTrue="1" operator="equal">
      <formula>"Cambia la evaluación antes de controles"</formula>
    </cfRule>
    <cfRule type="cellIs" dxfId="976" priority="447" stopIfTrue="1" operator="equal">
      <formula>"Se mantiene en la zona de riesgo"</formula>
    </cfRule>
  </conditionalFormatting>
  <conditionalFormatting sqref="P5:P9 C320:C519 P320:P519 P25:P134 C5:C259">
    <cfRule type="cellIs" dxfId="975" priority="449" stopIfTrue="1" operator="equal">
      <formula>"ZONA DE RIESGO IMPORTANTE"</formula>
    </cfRule>
    <cfRule type="cellIs" dxfId="974" priority="450" stopIfTrue="1" operator="equal">
      <formula>"ZONA DE RIESGO MODERADO"</formula>
    </cfRule>
    <cfRule type="cellIs" dxfId="973" priority="451" stopIfTrue="1" operator="equal">
      <formula>"ZONA DE RIESGO ACEPTABLE"</formula>
    </cfRule>
  </conditionalFormatting>
  <conditionalFormatting sqref="L5:L9 L265:L300 L320:L519 N363:N519 L25:L134">
    <cfRule type="cellIs" dxfId="972" priority="452" stopIfTrue="1" operator="equal">
      <formula>"alta"</formula>
    </cfRule>
    <cfRule type="cellIs" dxfId="971" priority="453" stopIfTrue="1" operator="equal">
      <formula>"media"</formula>
    </cfRule>
    <cfRule type="cellIs" dxfId="970" priority="454" stopIfTrue="1" operator="equal">
      <formula>"baja"</formula>
    </cfRule>
  </conditionalFormatting>
  <conditionalFormatting sqref="N5:N9 N320:N519 P363:P519 N25:N134">
    <cfRule type="cellIs" dxfId="969" priority="455" stopIfTrue="1" operator="equal">
      <formula>"FUERTE"</formula>
    </cfRule>
    <cfRule type="cellIs" dxfId="968" priority="456" stopIfTrue="1" operator="equal">
      <formula>"moderado"</formula>
    </cfRule>
    <cfRule type="cellIs" dxfId="967" priority="457" stopIfTrue="1" operator="equal">
      <formula>"leve"</formula>
    </cfRule>
  </conditionalFormatting>
  <conditionalFormatting sqref="P5:P9 C320:C519 P320:P519 P25:P134 C5:C259">
    <cfRule type="cellIs" dxfId="966" priority="427" stopIfTrue="1" operator="equal">
      <formula>"ZONA DE RIESGO INACEPTABLE"</formula>
    </cfRule>
  </conditionalFormatting>
  <conditionalFormatting sqref="C315:C319">
    <cfRule type="cellIs" dxfId="965" priority="422" stopIfTrue="1" operator="equal">
      <formula>"ZONA DE RIESGO IMPORTANTE"</formula>
    </cfRule>
    <cfRule type="cellIs" dxfId="964" priority="423" stopIfTrue="1" operator="equal">
      <formula>"ZONA DE RIESGO MODERADO"</formula>
    </cfRule>
    <cfRule type="cellIs" dxfId="963" priority="424" stopIfTrue="1" operator="equal">
      <formula>"ZONA DE RIESGO ACEPTABLE"</formula>
    </cfRule>
  </conditionalFormatting>
  <conditionalFormatting sqref="C315:C319">
    <cfRule type="cellIs" dxfId="962" priority="421" stopIfTrue="1" operator="equal">
      <formula>"ZONA DE RIESGO INACEPTABLE"</formula>
    </cfRule>
  </conditionalFormatting>
  <conditionalFormatting sqref="C295:C314">
    <cfRule type="cellIs" dxfId="961" priority="418" stopIfTrue="1" operator="equal">
      <formula>"ZONA DE RIESGO IMPORTANTE"</formula>
    </cfRule>
    <cfRule type="cellIs" dxfId="960" priority="419" stopIfTrue="1" operator="equal">
      <formula>"ZONA DE RIESGO MODERADO"</formula>
    </cfRule>
    <cfRule type="cellIs" dxfId="959" priority="420" stopIfTrue="1" operator="equal">
      <formula>"ZONA DE RIESGO ACEPTABLE"</formula>
    </cfRule>
  </conditionalFormatting>
  <conditionalFormatting sqref="C295:C314">
    <cfRule type="cellIs" dxfId="958" priority="417" stopIfTrue="1" operator="equal">
      <formula>"ZONA DE RIESGO INACEPTABLE"</formula>
    </cfRule>
  </conditionalFormatting>
  <conditionalFormatting sqref="C290:C294">
    <cfRule type="cellIs" dxfId="957" priority="414" stopIfTrue="1" operator="equal">
      <formula>"ZONA DE RIESGO IMPORTANTE"</formula>
    </cfRule>
    <cfRule type="cellIs" dxfId="956" priority="415" stopIfTrue="1" operator="equal">
      <formula>"ZONA DE RIESGO MODERADO"</formula>
    </cfRule>
    <cfRule type="cellIs" dxfId="955" priority="416" stopIfTrue="1" operator="equal">
      <formula>"ZONA DE RIESGO ACEPTABLE"</formula>
    </cfRule>
  </conditionalFormatting>
  <conditionalFormatting sqref="C290:C294">
    <cfRule type="cellIs" dxfId="954" priority="413" stopIfTrue="1" operator="equal">
      <formula>"ZONA DE RIESGO INACEPTABLE"</formula>
    </cfRule>
  </conditionalFormatting>
  <conditionalFormatting sqref="C260:C264">
    <cfRule type="cellIs" dxfId="953" priority="385" stopIfTrue="1" operator="equal">
      <formula>"ZONA DE RIESGO INACEPTABLE"</formula>
    </cfRule>
  </conditionalFormatting>
  <conditionalFormatting sqref="C285:C289">
    <cfRule type="cellIs" dxfId="952" priority="410" stopIfTrue="1" operator="equal">
      <formula>"ZONA DE RIESGO IMPORTANTE"</formula>
    </cfRule>
    <cfRule type="cellIs" dxfId="951" priority="411" stopIfTrue="1" operator="equal">
      <formula>"ZONA DE RIESGO MODERADO"</formula>
    </cfRule>
    <cfRule type="cellIs" dxfId="950" priority="412" stopIfTrue="1" operator="equal">
      <formula>"ZONA DE RIESGO ACEPTABLE"</formula>
    </cfRule>
  </conditionalFormatting>
  <conditionalFormatting sqref="C285:C289">
    <cfRule type="cellIs" dxfId="949" priority="409" stopIfTrue="1" operator="equal">
      <formula>"ZONA DE RIESGO INACEPTABLE"</formula>
    </cfRule>
  </conditionalFormatting>
  <conditionalFormatting sqref="C280:C284">
    <cfRule type="cellIs" dxfId="948" priority="406" stopIfTrue="1" operator="equal">
      <formula>"ZONA DE RIESGO IMPORTANTE"</formula>
    </cfRule>
    <cfRule type="cellIs" dxfId="947" priority="407" stopIfTrue="1" operator="equal">
      <formula>"ZONA DE RIESGO MODERADO"</formula>
    </cfRule>
    <cfRule type="cellIs" dxfId="946" priority="408" stopIfTrue="1" operator="equal">
      <formula>"ZONA DE RIESGO ACEPTABLE"</formula>
    </cfRule>
  </conditionalFormatting>
  <conditionalFormatting sqref="C280:C284">
    <cfRule type="cellIs" dxfId="945" priority="405" stopIfTrue="1" operator="equal">
      <formula>"ZONA DE RIESGO INACEPTABLE"</formula>
    </cfRule>
  </conditionalFormatting>
  <conditionalFormatting sqref="C275:C279">
    <cfRule type="cellIs" dxfId="944" priority="402" stopIfTrue="1" operator="equal">
      <formula>"ZONA DE RIESGO IMPORTANTE"</formula>
    </cfRule>
    <cfRule type="cellIs" dxfId="943" priority="403" stopIfTrue="1" operator="equal">
      <formula>"ZONA DE RIESGO MODERADO"</formula>
    </cfRule>
    <cfRule type="cellIs" dxfId="942" priority="404" stopIfTrue="1" operator="equal">
      <formula>"ZONA DE RIESGO ACEPTABLE"</formula>
    </cfRule>
  </conditionalFormatting>
  <conditionalFormatting sqref="C275:C279">
    <cfRule type="cellIs" dxfId="941" priority="401" stopIfTrue="1" operator="equal">
      <formula>"ZONA DE RIESGO INACEPTABLE"</formula>
    </cfRule>
  </conditionalFormatting>
  <conditionalFormatting sqref="C270:C274">
    <cfRule type="cellIs" dxfId="940" priority="394" stopIfTrue="1" operator="equal">
      <formula>"ZONA DE RIESGO IMPORTANTE"</formula>
    </cfRule>
    <cfRule type="cellIs" dxfId="939" priority="395" stopIfTrue="1" operator="equal">
      <formula>"ZONA DE RIESGO MODERADO"</formula>
    </cfRule>
    <cfRule type="cellIs" dxfId="938" priority="396" stopIfTrue="1" operator="equal">
      <formula>"ZONA DE RIESGO ACEPTABLE"</formula>
    </cfRule>
  </conditionalFormatting>
  <conditionalFormatting sqref="C270:C274">
    <cfRule type="cellIs" dxfId="937" priority="393" stopIfTrue="1" operator="equal">
      <formula>"ZONA DE RIESGO INACEPTABLE"</formula>
    </cfRule>
  </conditionalFormatting>
  <conditionalFormatting sqref="C265:C269">
    <cfRule type="cellIs" dxfId="936" priority="390" stopIfTrue="1" operator="equal">
      <formula>"ZONA DE RIESGO IMPORTANTE"</formula>
    </cfRule>
    <cfRule type="cellIs" dxfId="935" priority="391" stopIfTrue="1" operator="equal">
      <formula>"ZONA DE RIESGO MODERADO"</formula>
    </cfRule>
    <cfRule type="cellIs" dxfId="934" priority="392" stopIfTrue="1" operator="equal">
      <formula>"ZONA DE RIESGO ACEPTABLE"</formula>
    </cfRule>
  </conditionalFormatting>
  <conditionalFormatting sqref="C265:C269">
    <cfRule type="cellIs" dxfId="933" priority="389" stopIfTrue="1" operator="equal">
      <formula>"ZONA DE RIESGO INACEPTABLE"</formula>
    </cfRule>
  </conditionalFormatting>
  <conditionalFormatting sqref="C260:C264">
    <cfRule type="cellIs" dxfId="932" priority="386" stopIfTrue="1" operator="equal">
      <formula>"ZONA DE RIESGO IMPORTANTE"</formula>
    </cfRule>
    <cfRule type="cellIs" dxfId="931" priority="387" stopIfTrue="1" operator="equal">
      <formula>"ZONA DE RIESGO MODERADO"</formula>
    </cfRule>
    <cfRule type="cellIs" dxfId="930" priority="388" stopIfTrue="1" operator="equal">
      <formula>"ZONA DE RIESGO ACEPTABLE"</formula>
    </cfRule>
  </conditionalFormatting>
  <conditionalFormatting sqref="Q10:Q14">
    <cfRule type="cellIs" dxfId="929" priority="374" stopIfTrue="1" operator="equal">
      <formula>"Cambia la evaluación antes de controles"</formula>
    </cfRule>
    <cfRule type="cellIs" dxfId="928" priority="375" stopIfTrue="1" operator="equal">
      <formula>"Se mantiene en la zona de riesgo"</formula>
    </cfRule>
  </conditionalFormatting>
  <conditionalFormatting sqref="P10:P14">
    <cfRule type="cellIs" dxfId="927" priority="376" stopIfTrue="1" operator="equal">
      <formula>"ZONA DE RIESGO IMPORTANTE"</formula>
    </cfRule>
    <cfRule type="cellIs" dxfId="926" priority="377" stopIfTrue="1" operator="equal">
      <formula>"ZONA DE RIESGO MODERADO"</formula>
    </cfRule>
    <cfRule type="cellIs" dxfId="925" priority="378" stopIfTrue="1" operator="equal">
      <formula>"ZONA DE RIESGO ACEPTABLE"</formula>
    </cfRule>
  </conditionalFormatting>
  <conditionalFormatting sqref="L10:L14">
    <cfRule type="cellIs" dxfId="924" priority="379" stopIfTrue="1" operator="equal">
      <formula>"alta"</formula>
    </cfRule>
    <cfRule type="cellIs" dxfId="923" priority="380" stopIfTrue="1" operator="equal">
      <formula>"media"</formula>
    </cfRule>
    <cfRule type="cellIs" dxfId="922" priority="381" stopIfTrue="1" operator="equal">
      <formula>"baja"</formula>
    </cfRule>
  </conditionalFormatting>
  <conditionalFormatting sqref="N10:N14">
    <cfRule type="cellIs" dxfId="921" priority="382" stopIfTrue="1" operator="equal">
      <formula>"FUERTE"</formula>
    </cfRule>
    <cfRule type="cellIs" dxfId="920" priority="383" stopIfTrue="1" operator="equal">
      <formula>"moderado"</formula>
    </cfRule>
    <cfRule type="cellIs" dxfId="919" priority="384" stopIfTrue="1" operator="equal">
      <formula>"leve"</formula>
    </cfRule>
  </conditionalFormatting>
  <conditionalFormatting sqref="P10:P14">
    <cfRule type="cellIs" dxfId="918" priority="373" stopIfTrue="1" operator="equal">
      <formula>"ZONA DE RIESGO INACEPTABLE"</formula>
    </cfRule>
  </conditionalFormatting>
  <conditionalFormatting sqref="Q15:Q19">
    <cfRule type="cellIs" dxfId="917" priority="362" stopIfTrue="1" operator="equal">
      <formula>"Cambia la evaluación antes de controles"</formula>
    </cfRule>
    <cfRule type="cellIs" dxfId="916" priority="363" stopIfTrue="1" operator="equal">
      <formula>"Se mantiene en la zona de riesgo"</formula>
    </cfRule>
  </conditionalFormatting>
  <conditionalFormatting sqref="P15:P19">
    <cfRule type="cellIs" dxfId="915" priority="364" stopIfTrue="1" operator="equal">
      <formula>"ZONA DE RIESGO IMPORTANTE"</formula>
    </cfRule>
    <cfRule type="cellIs" dxfId="914" priority="365" stopIfTrue="1" operator="equal">
      <formula>"ZONA DE RIESGO MODERADO"</formula>
    </cfRule>
    <cfRule type="cellIs" dxfId="913" priority="366" stopIfTrue="1" operator="equal">
      <formula>"ZONA DE RIESGO ACEPTABLE"</formula>
    </cfRule>
  </conditionalFormatting>
  <conditionalFormatting sqref="L15:L19">
    <cfRule type="cellIs" dxfId="912" priority="367" stopIfTrue="1" operator="equal">
      <formula>"alta"</formula>
    </cfRule>
    <cfRule type="cellIs" dxfId="911" priority="368" stopIfTrue="1" operator="equal">
      <formula>"media"</formula>
    </cfRule>
    <cfRule type="cellIs" dxfId="910" priority="369" stopIfTrue="1" operator="equal">
      <formula>"baja"</formula>
    </cfRule>
  </conditionalFormatting>
  <conditionalFormatting sqref="N15:N19">
    <cfRule type="cellIs" dxfId="909" priority="370" stopIfTrue="1" operator="equal">
      <formula>"FUERTE"</formula>
    </cfRule>
    <cfRule type="cellIs" dxfId="908" priority="371" stopIfTrue="1" operator="equal">
      <formula>"moderado"</formula>
    </cfRule>
    <cfRule type="cellIs" dxfId="907" priority="372" stopIfTrue="1" operator="equal">
      <formula>"leve"</formula>
    </cfRule>
  </conditionalFormatting>
  <conditionalFormatting sqref="P15:P19">
    <cfRule type="cellIs" dxfId="906" priority="361" stopIfTrue="1" operator="equal">
      <formula>"ZONA DE RIESGO INACEPTABLE"</formula>
    </cfRule>
  </conditionalFormatting>
  <conditionalFormatting sqref="Q20:Q24">
    <cfRule type="cellIs" dxfId="905" priority="350" stopIfTrue="1" operator="equal">
      <formula>"Cambia la evaluación antes de controles"</formula>
    </cfRule>
    <cfRule type="cellIs" dxfId="904" priority="351" stopIfTrue="1" operator="equal">
      <formula>"Se mantiene en la zona de riesgo"</formula>
    </cfRule>
  </conditionalFormatting>
  <conditionalFormatting sqref="P20:P24">
    <cfRule type="cellIs" dxfId="903" priority="352" stopIfTrue="1" operator="equal">
      <formula>"ZONA DE RIESGO IMPORTANTE"</formula>
    </cfRule>
    <cfRule type="cellIs" dxfId="902" priority="353" stopIfTrue="1" operator="equal">
      <formula>"ZONA DE RIESGO MODERADO"</formula>
    </cfRule>
    <cfRule type="cellIs" dxfId="901" priority="354" stopIfTrue="1" operator="equal">
      <formula>"ZONA DE RIESGO ACEPTABLE"</formula>
    </cfRule>
  </conditionalFormatting>
  <conditionalFormatting sqref="L20:L24">
    <cfRule type="cellIs" dxfId="900" priority="355" stopIfTrue="1" operator="equal">
      <formula>"alta"</formula>
    </cfRule>
    <cfRule type="cellIs" dxfId="899" priority="356" stopIfTrue="1" operator="equal">
      <formula>"media"</formula>
    </cfRule>
    <cfRule type="cellIs" dxfId="898" priority="357" stopIfTrue="1" operator="equal">
      <formula>"baja"</formula>
    </cfRule>
  </conditionalFormatting>
  <conditionalFormatting sqref="N20:N24">
    <cfRule type="cellIs" dxfId="897" priority="358" stopIfTrue="1" operator="equal">
      <formula>"FUERTE"</formula>
    </cfRule>
    <cfRule type="cellIs" dxfId="896" priority="359" stopIfTrue="1" operator="equal">
      <formula>"moderado"</formula>
    </cfRule>
    <cfRule type="cellIs" dxfId="895" priority="360" stopIfTrue="1" operator="equal">
      <formula>"leve"</formula>
    </cfRule>
  </conditionalFormatting>
  <conditionalFormatting sqref="P20:P24">
    <cfRule type="cellIs" dxfId="894" priority="349" stopIfTrue="1" operator="equal">
      <formula>"ZONA DE RIESGO INACEPTABLE"</formula>
    </cfRule>
  </conditionalFormatting>
  <conditionalFormatting sqref="Q135:Q139">
    <cfRule type="cellIs" dxfId="893" priority="326" stopIfTrue="1" operator="equal">
      <formula>"Cambia la evaluación antes de controles"</formula>
    </cfRule>
    <cfRule type="cellIs" dxfId="892" priority="327" stopIfTrue="1" operator="equal">
      <formula>"Se mantiene en la zona de riesgo"</formula>
    </cfRule>
  </conditionalFormatting>
  <conditionalFormatting sqref="P135:P139">
    <cfRule type="cellIs" dxfId="891" priority="328" stopIfTrue="1" operator="equal">
      <formula>"ZONA DE RIESGO IMPORTANTE"</formula>
    </cfRule>
    <cfRule type="cellIs" dxfId="890" priority="329" stopIfTrue="1" operator="equal">
      <formula>"ZONA DE RIESGO MODERADO"</formula>
    </cfRule>
    <cfRule type="cellIs" dxfId="889" priority="330" stopIfTrue="1" operator="equal">
      <formula>"ZONA DE RIESGO ACEPTABLE"</formula>
    </cfRule>
  </conditionalFormatting>
  <conditionalFormatting sqref="L135:L139">
    <cfRule type="cellIs" dxfId="888" priority="331" stopIfTrue="1" operator="equal">
      <formula>"alta"</formula>
    </cfRule>
    <cfRule type="cellIs" dxfId="887" priority="332" stopIfTrue="1" operator="equal">
      <formula>"media"</formula>
    </cfRule>
    <cfRule type="cellIs" dxfId="886" priority="333" stopIfTrue="1" operator="equal">
      <formula>"baja"</formula>
    </cfRule>
  </conditionalFormatting>
  <conditionalFormatting sqref="N135:N139">
    <cfRule type="cellIs" dxfId="885" priority="334" stopIfTrue="1" operator="equal">
      <formula>"FUERTE"</formula>
    </cfRule>
    <cfRule type="cellIs" dxfId="884" priority="335" stopIfTrue="1" operator="equal">
      <formula>"moderado"</formula>
    </cfRule>
    <cfRule type="cellIs" dxfId="883" priority="336" stopIfTrue="1" operator="equal">
      <formula>"leve"</formula>
    </cfRule>
  </conditionalFormatting>
  <conditionalFormatting sqref="P135:P139">
    <cfRule type="cellIs" dxfId="882" priority="325" stopIfTrue="1" operator="equal">
      <formula>"ZONA DE RIESGO INACEPTABLE"</formula>
    </cfRule>
  </conditionalFormatting>
  <conditionalFormatting sqref="Q140:Q144">
    <cfRule type="cellIs" dxfId="881" priority="314" stopIfTrue="1" operator="equal">
      <formula>"Cambia la evaluación antes de controles"</formula>
    </cfRule>
    <cfRule type="cellIs" dxfId="880" priority="315" stopIfTrue="1" operator="equal">
      <formula>"Se mantiene en la zona de riesgo"</formula>
    </cfRule>
  </conditionalFormatting>
  <conditionalFormatting sqref="P140:P144">
    <cfRule type="cellIs" dxfId="879" priority="316" stopIfTrue="1" operator="equal">
      <formula>"ZONA DE RIESGO IMPORTANTE"</formula>
    </cfRule>
    <cfRule type="cellIs" dxfId="878" priority="317" stopIfTrue="1" operator="equal">
      <formula>"ZONA DE RIESGO MODERADO"</formula>
    </cfRule>
    <cfRule type="cellIs" dxfId="877" priority="318" stopIfTrue="1" operator="equal">
      <formula>"ZONA DE RIESGO ACEPTABLE"</formula>
    </cfRule>
  </conditionalFormatting>
  <conditionalFormatting sqref="L140:L144">
    <cfRule type="cellIs" dxfId="876" priority="319" stopIfTrue="1" operator="equal">
      <formula>"alta"</formula>
    </cfRule>
    <cfRule type="cellIs" dxfId="875" priority="320" stopIfTrue="1" operator="equal">
      <formula>"media"</formula>
    </cfRule>
    <cfRule type="cellIs" dxfId="874" priority="321" stopIfTrue="1" operator="equal">
      <formula>"baja"</formula>
    </cfRule>
  </conditionalFormatting>
  <conditionalFormatting sqref="N140:N144">
    <cfRule type="cellIs" dxfId="873" priority="322" stopIfTrue="1" operator="equal">
      <formula>"FUERTE"</formula>
    </cfRule>
    <cfRule type="cellIs" dxfId="872" priority="323" stopIfTrue="1" operator="equal">
      <formula>"moderado"</formula>
    </cfRule>
    <cfRule type="cellIs" dxfId="871" priority="324" stopIfTrue="1" operator="equal">
      <formula>"leve"</formula>
    </cfRule>
  </conditionalFormatting>
  <conditionalFormatting sqref="P140:P144">
    <cfRule type="cellIs" dxfId="870" priority="313" stopIfTrue="1" operator="equal">
      <formula>"ZONA DE RIESGO INACEPTABLE"</formula>
    </cfRule>
  </conditionalFormatting>
  <conditionalFormatting sqref="Q145:Q149">
    <cfRule type="cellIs" dxfId="869" priority="302" stopIfTrue="1" operator="equal">
      <formula>"Cambia la evaluación antes de controles"</formula>
    </cfRule>
    <cfRule type="cellIs" dxfId="868" priority="303" stopIfTrue="1" operator="equal">
      <formula>"Se mantiene en la zona de riesgo"</formula>
    </cfRule>
  </conditionalFormatting>
  <conditionalFormatting sqref="P145:P149">
    <cfRule type="cellIs" dxfId="867" priority="304" stopIfTrue="1" operator="equal">
      <formula>"ZONA DE RIESGO IMPORTANTE"</formula>
    </cfRule>
    <cfRule type="cellIs" dxfId="866" priority="305" stopIfTrue="1" operator="equal">
      <formula>"ZONA DE RIESGO MODERADO"</formula>
    </cfRule>
    <cfRule type="cellIs" dxfId="865" priority="306" stopIfTrue="1" operator="equal">
      <formula>"ZONA DE RIESGO ACEPTABLE"</formula>
    </cfRule>
  </conditionalFormatting>
  <conditionalFormatting sqref="L145:L149">
    <cfRule type="cellIs" dxfId="864" priority="307" stopIfTrue="1" operator="equal">
      <formula>"alta"</formula>
    </cfRule>
    <cfRule type="cellIs" dxfId="863" priority="308" stopIfTrue="1" operator="equal">
      <formula>"media"</formula>
    </cfRule>
    <cfRule type="cellIs" dxfId="862" priority="309" stopIfTrue="1" operator="equal">
      <formula>"baja"</formula>
    </cfRule>
  </conditionalFormatting>
  <conditionalFormatting sqref="N145:N149">
    <cfRule type="cellIs" dxfId="861" priority="310" stopIfTrue="1" operator="equal">
      <formula>"FUERTE"</formula>
    </cfRule>
    <cfRule type="cellIs" dxfId="860" priority="311" stopIfTrue="1" operator="equal">
      <formula>"moderado"</formula>
    </cfRule>
    <cfRule type="cellIs" dxfId="859" priority="312" stopIfTrue="1" operator="equal">
      <formula>"leve"</formula>
    </cfRule>
  </conditionalFormatting>
  <conditionalFormatting sqref="P145:P149">
    <cfRule type="cellIs" dxfId="858" priority="301" stopIfTrue="1" operator="equal">
      <formula>"ZONA DE RIESGO INACEPTABLE"</formula>
    </cfRule>
  </conditionalFormatting>
  <conditionalFormatting sqref="Q150:Q199">
    <cfRule type="cellIs" dxfId="857" priority="290" stopIfTrue="1" operator="equal">
      <formula>"Cambia la evaluación antes de controles"</formula>
    </cfRule>
    <cfRule type="cellIs" dxfId="856" priority="291" stopIfTrue="1" operator="equal">
      <formula>"Se mantiene en la zona de riesgo"</formula>
    </cfRule>
  </conditionalFormatting>
  <conditionalFormatting sqref="P150:P199">
    <cfRule type="cellIs" dxfId="855" priority="292" stopIfTrue="1" operator="equal">
      <formula>"ZONA DE RIESGO IMPORTANTE"</formula>
    </cfRule>
    <cfRule type="cellIs" dxfId="854" priority="293" stopIfTrue="1" operator="equal">
      <formula>"ZONA DE RIESGO MODERADO"</formula>
    </cfRule>
    <cfRule type="cellIs" dxfId="853" priority="294" stopIfTrue="1" operator="equal">
      <formula>"ZONA DE RIESGO ACEPTABLE"</formula>
    </cfRule>
  </conditionalFormatting>
  <conditionalFormatting sqref="L150:L199">
    <cfRule type="cellIs" dxfId="852" priority="295" stopIfTrue="1" operator="equal">
      <formula>"alta"</formula>
    </cfRule>
    <cfRule type="cellIs" dxfId="851" priority="296" stopIfTrue="1" operator="equal">
      <formula>"media"</formula>
    </cfRule>
    <cfRule type="cellIs" dxfId="850" priority="297" stopIfTrue="1" operator="equal">
      <formula>"baja"</formula>
    </cfRule>
  </conditionalFormatting>
  <conditionalFormatting sqref="N150:N199">
    <cfRule type="cellIs" dxfId="849" priority="298" stopIfTrue="1" operator="equal">
      <formula>"FUERTE"</formula>
    </cfRule>
    <cfRule type="cellIs" dxfId="848" priority="299" stopIfTrue="1" operator="equal">
      <formula>"moderado"</formula>
    </cfRule>
    <cfRule type="cellIs" dxfId="847" priority="300" stopIfTrue="1" operator="equal">
      <formula>"leve"</formula>
    </cfRule>
  </conditionalFormatting>
  <conditionalFormatting sqref="P150:P199">
    <cfRule type="cellIs" dxfId="846" priority="289" stopIfTrue="1" operator="equal">
      <formula>"ZONA DE RIESGO INACEPTABLE"</formula>
    </cfRule>
  </conditionalFormatting>
  <conditionalFormatting sqref="Q200:Q204">
    <cfRule type="cellIs" dxfId="845" priority="278" stopIfTrue="1" operator="equal">
      <formula>"Cambia la evaluación antes de controles"</formula>
    </cfRule>
    <cfRule type="cellIs" dxfId="844" priority="279" stopIfTrue="1" operator="equal">
      <formula>"Se mantiene en la zona de riesgo"</formula>
    </cfRule>
  </conditionalFormatting>
  <conditionalFormatting sqref="P200:P204">
    <cfRule type="cellIs" dxfId="843" priority="280" stopIfTrue="1" operator="equal">
      <formula>"ZONA DE RIESGO IMPORTANTE"</formula>
    </cfRule>
    <cfRule type="cellIs" dxfId="842" priority="281" stopIfTrue="1" operator="equal">
      <formula>"ZONA DE RIESGO MODERADO"</formula>
    </cfRule>
    <cfRule type="cellIs" dxfId="841" priority="282" stopIfTrue="1" operator="equal">
      <formula>"ZONA DE RIESGO ACEPTABLE"</formula>
    </cfRule>
  </conditionalFormatting>
  <conditionalFormatting sqref="L200:L204">
    <cfRule type="cellIs" dxfId="840" priority="283" stopIfTrue="1" operator="equal">
      <formula>"alta"</formula>
    </cfRule>
    <cfRule type="cellIs" dxfId="839" priority="284" stopIfTrue="1" operator="equal">
      <formula>"media"</formula>
    </cfRule>
    <cfRule type="cellIs" dxfId="838" priority="285" stopIfTrue="1" operator="equal">
      <formula>"baja"</formula>
    </cfRule>
  </conditionalFormatting>
  <conditionalFormatting sqref="N200:N204">
    <cfRule type="cellIs" dxfId="837" priority="286" stopIfTrue="1" operator="equal">
      <formula>"FUERTE"</formula>
    </cfRule>
    <cfRule type="cellIs" dxfId="836" priority="287" stopIfTrue="1" operator="equal">
      <formula>"moderado"</formula>
    </cfRule>
    <cfRule type="cellIs" dxfId="835" priority="288" stopIfTrue="1" operator="equal">
      <formula>"leve"</formula>
    </cfRule>
  </conditionalFormatting>
  <conditionalFormatting sqref="P200:P204">
    <cfRule type="cellIs" dxfId="834" priority="277" stopIfTrue="1" operator="equal">
      <formula>"ZONA DE RIESGO INACEPTABLE"</formula>
    </cfRule>
  </conditionalFormatting>
  <conditionalFormatting sqref="Q205:Q209">
    <cfRule type="cellIs" dxfId="833" priority="266" stopIfTrue="1" operator="equal">
      <formula>"Cambia la evaluación antes de controles"</formula>
    </cfRule>
    <cfRule type="cellIs" dxfId="832" priority="267" stopIfTrue="1" operator="equal">
      <formula>"Se mantiene en la zona de riesgo"</formula>
    </cfRule>
  </conditionalFormatting>
  <conditionalFormatting sqref="P205:P209">
    <cfRule type="cellIs" dxfId="831" priority="268" stopIfTrue="1" operator="equal">
      <formula>"ZONA DE RIESGO IMPORTANTE"</formula>
    </cfRule>
    <cfRule type="cellIs" dxfId="830" priority="269" stopIfTrue="1" operator="equal">
      <formula>"ZONA DE RIESGO MODERADO"</formula>
    </cfRule>
    <cfRule type="cellIs" dxfId="829" priority="270" stopIfTrue="1" operator="equal">
      <formula>"ZONA DE RIESGO ACEPTABLE"</formula>
    </cfRule>
  </conditionalFormatting>
  <conditionalFormatting sqref="L205:L209">
    <cfRule type="cellIs" dxfId="828" priority="271" stopIfTrue="1" operator="equal">
      <formula>"alta"</formula>
    </cfRule>
    <cfRule type="cellIs" dxfId="827" priority="272" stopIfTrue="1" operator="equal">
      <formula>"media"</formula>
    </cfRule>
    <cfRule type="cellIs" dxfId="826" priority="273" stopIfTrue="1" operator="equal">
      <formula>"baja"</formula>
    </cfRule>
  </conditionalFormatting>
  <conditionalFormatting sqref="N205:N209">
    <cfRule type="cellIs" dxfId="825" priority="274" stopIfTrue="1" operator="equal">
      <formula>"FUERTE"</formula>
    </cfRule>
    <cfRule type="cellIs" dxfId="824" priority="275" stopIfTrue="1" operator="equal">
      <formula>"moderado"</formula>
    </cfRule>
    <cfRule type="cellIs" dxfId="823" priority="276" stopIfTrue="1" operator="equal">
      <formula>"leve"</formula>
    </cfRule>
  </conditionalFormatting>
  <conditionalFormatting sqref="P205:P209">
    <cfRule type="cellIs" dxfId="822" priority="265" stopIfTrue="1" operator="equal">
      <formula>"ZONA DE RIESGO INACEPTABLE"</formula>
    </cfRule>
  </conditionalFormatting>
  <conditionalFormatting sqref="Q210:Q214">
    <cfRule type="cellIs" dxfId="821" priority="254" stopIfTrue="1" operator="equal">
      <formula>"Cambia la evaluación antes de controles"</formula>
    </cfRule>
    <cfRule type="cellIs" dxfId="820" priority="255" stopIfTrue="1" operator="equal">
      <formula>"Se mantiene en la zona de riesgo"</formula>
    </cfRule>
  </conditionalFormatting>
  <conditionalFormatting sqref="P210:P214">
    <cfRule type="cellIs" dxfId="819" priority="256" stopIfTrue="1" operator="equal">
      <formula>"ZONA DE RIESGO IMPORTANTE"</formula>
    </cfRule>
    <cfRule type="cellIs" dxfId="818" priority="257" stopIfTrue="1" operator="equal">
      <formula>"ZONA DE RIESGO MODERADO"</formula>
    </cfRule>
    <cfRule type="cellIs" dxfId="817" priority="258" stopIfTrue="1" operator="equal">
      <formula>"ZONA DE RIESGO ACEPTABLE"</formula>
    </cfRule>
  </conditionalFormatting>
  <conditionalFormatting sqref="L210:L214">
    <cfRule type="cellIs" dxfId="816" priority="259" stopIfTrue="1" operator="equal">
      <formula>"alta"</formula>
    </cfRule>
    <cfRule type="cellIs" dxfId="815" priority="260" stopIfTrue="1" operator="equal">
      <formula>"media"</formula>
    </cfRule>
    <cfRule type="cellIs" dxfId="814" priority="261" stopIfTrue="1" operator="equal">
      <formula>"baja"</formula>
    </cfRule>
  </conditionalFormatting>
  <conditionalFormatting sqref="N210:N214">
    <cfRule type="cellIs" dxfId="813" priority="262" stopIfTrue="1" operator="equal">
      <formula>"FUERTE"</formula>
    </cfRule>
    <cfRule type="cellIs" dxfId="812" priority="263" stopIfTrue="1" operator="equal">
      <formula>"moderado"</formula>
    </cfRule>
    <cfRule type="cellIs" dxfId="811" priority="264" stopIfTrue="1" operator="equal">
      <formula>"leve"</formula>
    </cfRule>
  </conditionalFormatting>
  <conditionalFormatting sqref="P210:P214">
    <cfRule type="cellIs" dxfId="810" priority="253" stopIfTrue="1" operator="equal">
      <formula>"ZONA DE RIESGO INACEPTABLE"</formula>
    </cfRule>
  </conditionalFormatting>
  <conditionalFormatting sqref="Q215:Q219">
    <cfRule type="cellIs" dxfId="809" priority="242" stopIfTrue="1" operator="equal">
      <formula>"Cambia la evaluación antes de controles"</formula>
    </cfRule>
    <cfRule type="cellIs" dxfId="808" priority="243" stopIfTrue="1" operator="equal">
      <formula>"Se mantiene en la zona de riesgo"</formula>
    </cfRule>
  </conditionalFormatting>
  <conditionalFormatting sqref="P215:P219">
    <cfRule type="cellIs" dxfId="807" priority="244" stopIfTrue="1" operator="equal">
      <formula>"ZONA DE RIESGO IMPORTANTE"</formula>
    </cfRule>
    <cfRule type="cellIs" dxfId="806" priority="245" stopIfTrue="1" operator="equal">
      <formula>"ZONA DE RIESGO MODERADO"</formula>
    </cfRule>
    <cfRule type="cellIs" dxfId="805" priority="246" stopIfTrue="1" operator="equal">
      <formula>"ZONA DE RIESGO ACEPTABLE"</formula>
    </cfRule>
  </conditionalFormatting>
  <conditionalFormatting sqref="L215:L219">
    <cfRule type="cellIs" dxfId="804" priority="247" stopIfTrue="1" operator="equal">
      <formula>"alta"</formula>
    </cfRule>
    <cfRule type="cellIs" dxfId="803" priority="248" stopIfTrue="1" operator="equal">
      <formula>"media"</formula>
    </cfRule>
    <cfRule type="cellIs" dxfId="802" priority="249" stopIfTrue="1" operator="equal">
      <formula>"baja"</formula>
    </cfRule>
  </conditionalFormatting>
  <conditionalFormatting sqref="N215:N219">
    <cfRule type="cellIs" dxfId="801" priority="250" stopIfTrue="1" operator="equal">
      <formula>"FUERTE"</formula>
    </cfRule>
    <cfRule type="cellIs" dxfId="800" priority="251" stopIfTrue="1" operator="equal">
      <formula>"moderado"</formula>
    </cfRule>
    <cfRule type="cellIs" dxfId="799" priority="252" stopIfTrue="1" operator="equal">
      <formula>"leve"</formula>
    </cfRule>
  </conditionalFormatting>
  <conditionalFormatting sqref="P215:P219">
    <cfRule type="cellIs" dxfId="798" priority="241" stopIfTrue="1" operator="equal">
      <formula>"ZONA DE RIESGO INACEPTABLE"</formula>
    </cfRule>
  </conditionalFormatting>
  <conditionalFormatting sqref="Q220:Q224">
    <cfRule type="cellIs" dxfId="797" priority="230" stopIfTrue="1" operator="equal">
      <formula>"Cambia la evaluación antes de controles"</formula>
    </cfRule>
    <cfRule type="cellIs" dxfId="796" priority="231" stopIfTrue="1" operator="equal">
      <formula>"Se mantiene en la zona de riesgo"</formula>
    </cfRule>
  </conditionalFormatting>
  <conditionalFormatting sqref="P220:P224">
    <cfRule type="cellIs" dxfId="795" priority="232" stopIfTrue="1" operator="equal">
      <formula>"ZONA DE RIESGO IMPORTANTE"</formula>
    </cfRule>
    <cfRule type="cellIs" dxfId="794" priority="233" stopIfTrue="1" operator="equal">
      <formula>"ZONA DE RIESGO MODERADO"</formula>
    </cfRule>
    <cfRule type="cellIs" dxfId="793" priority="234" stopIfTrue="1" operator="equal">
      <formula>"ZONA DE RIESGO ACEPTABLE"</formula>
    </cfRule>
  </conditionalFormatting>
  <conditionalFormatting sqref="L220:L224">
    <cfRule type="cellIs" dxfId="792" priority="235" stopIfTrue="1" operator="equal">
      <formula>"alta"</formula>
    </cfRule>
    <cfRule type="cellIs" dxfId="791" priority="236" stopIfTrue="1" operator="equal">
      <formula>"media"</formula>
    </cfRule>
    <cfRule type="cellIs" dxfId="790" priority="237" stopIfTrue="1" operator="equal">
      <formula>"baja"</formula>
    </cfRule>
  </conditionalFormatting>
  <conditionalFormatting sqref="N220:N224">
    <cfRule type="cellIs" dxfId="789" priority="238" stopIfTrue="1" operator="equal">
      <formula>"FUERTE"</formula>
    </cfRule>
    <cfRule type="cellIs" dxfId="788" priority="239" stopIfTrue="1" operator="equal">
      <formula>"moderado"</formula>
    </cfRule>
    <cfRule type="cellIs" dxfId="787" priority="240" stopIfTrue="1" operator="equal">
      <formula>"leve"</formula>
    </cfRule>
  </conditionalFormatting>
  <conditionalFormatting sqref="P220:P224">
    <cfRule type="cellIs" dxfId="786" priority="229" stopIfTrue="1" operator="equal">
      <formula>"ZONA DE RIESGO INACEPTABLE"</formula>
    </cfRule>
  </conditionalFormatting>
  <conditionalFormatting sqref="Q225:Q229">
    <cfRule type="cellIs" dxfId="785" priority="218" stopIfTrue="1" operator="equal">
      <formula>"Cambia la evaluación antes de controles"</formula>
    </cfRule>
    <cfRule type="cellIs" dxfId="784" priority="219" stopIfTrue="1" operator="equal">
      <formula>"Se mantiene en la zona de riesgo"</formula>
    </cfRule>
  </conditionalFormatting>
  <conditionalFormatting sqref="P225:P229">
    <cfRule type="cellIs" dxfId="783" priority="220" stopIfTrue="1" operator="equal">
      <formula>"ZONA DE RIESGO IMPORTANTE"</formula>
    </cfRule>
    <cfRule type="cellIs" dxfId="782" priority="221" stopIfTrue="1" operator="equal">
      <formula>"ZONA DE RIESGO MODERADO"</formula>
    </cfRule>
    <cfRule type="cellIs" dxfId="781" priority="222" stopIfTrue="1" operator="equal">
      <formula>"ZONA DE RIESGO ACEPTABLE"</formula>
    </cfRule>
  </conditionalFormatting>
  <conditionalFormatting sqref="L225:L229">
    <cfRule type="cellIs" dxfId="780" priority="223" stopIfTrue="1" operator="equal">
      <formula>"alta"</formula>
    </cfRule>
    <cfRule type="cellIs" dxfId="779" priority="224" stopIfTrue="1" operator="equal">
      <formula>"media"</formula>
    </cfRule>
    <cfRule type="cellIs" dxfId="778" priority="225" stopIfTrue="1" operator="equal">
      <formula>"baja"</formula>
    </cfRule>
  </conditionalFormatting>
  <conditionalFormatting sqref="N225:N229">
    <cfRule type="cellIs" dxfId="777" priority="226" stopIfTrue="1" operator="equal">
      <formula>"FUERTE"</formula>
    </cfRule>
    <cfRule type="cellIs" dxfId="776" priority="227" stopIfTrue="1" operator="equal">
      <formula>"moderado"</formula>
    </cfRule>
    <cfRule type="cellIs" dxfId="775" priority="228" stopIfTrue="1" operator="equal">
      <formula>"leve"</formula>
    </cfRule>
  </conditionalFormatting>
  <conditionalFormatting sqref="P225:P229">
    <cfRule type="cellIs" dxfId="774" priority="217" stopIfTrue="1" operator="equal">
      <formula>"ZONA DE RIESGO INACEPTABLE"</formula>
    </cfRule>
  </conditionalFormatting>
  <conditionalFormatting sqref="Q230:Q234">
    <cfRule type="cellIs" dxfId="773" priority="206" stopIfTrue="1" operator="equal">
      <formula>"Cambia la evaluación antes de controles"</formula>
    </cfRule>
    <cfRule type="cellIs" dxfId="772" priority="207" stopIfTrue="1" operator="equal">
      <formula>"Se mantiene en la zona de riesgo"</formula>
    </cfRule>
  </conditionalFormatting>
  <conditionalFormatting sqref="P230:P234">
    <cfRule type="cellIs" dxfId="771" priority="208" stopIfTrue="1" operator="equal">
      <formula>"ZONA DE RIESGO IMPORTANTE"</formula>
    </cfRule>
    <cfRule type="cellIs" dxfId="770" priority="209" stopIfTrue="1" operator="equal">
      <formula>"ZONA DE RIESGO MODERADO"</formula>
    </cfRule>
    <cfRule type="cellIs" dxfId="769" priority="210" stopIfTrue="1" operator="equal">
      <formula>"ZONA DE RIESGO ACEPTABLE"</formula>
    </cfRule>
  </conditionalFormatting>
  <conditionalFormatting sqref="L230:L234">
    <cfRule type="cellIs" dxfId="768" priority="211" stopIfTrue="1" operator="equal">
      <formula>"alta"</formula>
    </cfRule>
    <cfRule type="cellIs" dxfId="767" priority="212" stopIfTrue="1" operator="equal">
      <formula>"media"</formula>
    </cfRule>
    <cfRule type="cellIs" dxfId="766" priority="213" stopIfTrue="1" operator="equal">
      <formula>"baja"</formula>
    </cfRule>
  </conditionalFormatting>
  <conditionalFormatting sqref="N230:N234">
    <cfRule type="cellIs" dxfId="765" priority="214" stopIfTrue="1" operator="equal">
      <formula>"FUERTE"</formula>
    </cfRule>
    <cfRule type="cellIs" dxfId="764" priority="215" stopIfTrue="1" operator="equal">
      <formula>"moderado"</formula>
    </cfRule>
    <cfRule type="cellIs" dxfId="763" priority="216" stopIfTrue="1" operator="equal">
      <formula>"leve"</formula>
    </cfRule>
  </conditionalFormatting>
  <conditionalFormatting sqref="P230:P234">
    <cfRule type="cellIs" dxfId="762" priority="205" stopIfTrue="1" operator="equal">
      <formula>"ZONA DE RIESGO INACEPTABLE"</formula>
    </cfRule>
  </conditionalFormatting>
  <conditionalFormatting sqref="Q235:Q239">
    <cfRule type="cellIs" dxfId="761" priority="194" stopIfTrue="1" operator="equal">
      <formula>"Cambia la evaluación antes de controles"</formula>
    </cfRule>
    <cfRule type="cellIs" dxfId="760" priority="195" stopIfTrue="1" operator="equal">
      <formula>"Se mantiene en la zona de riesgo"</formula>
    </cfRule>
  </conditionalFormatting>
  <conditionalFormatting sqref="P235:P239">
    <cfRule type="cellIs" dxfId="759" priority="196" stopIfTrue="1" operator="equal">
      <formula>"ZONA DE RIESGO IMPORTANTE"</formula>
    </cfRule>
    <cfRule type="cellIs" dxfId="758" priority="197" stopIfTrue="1" operator="equal">
      <formula>"ZONA DE RIESGO MODERADO"</formula>
    </cfRule>
    <cfRule type="cellIs" dxfId="757" priority="198" stopIfTrue="1" operator="equal">
      <formula>"ZONA DE RIESGO ACEPTABLE"</formula>
    </cfRule>
  </conditionalFormatting>
  <conditionalFormatting sqref="L235:L239">
    <cfRule type="cellIs" dxfId="756" priority="199" stopIfTrue="1" operator="equal">
      <formula>"alta"</formula>
    </cfRule>
    <cfRule type="cellIs" dxfId="755" priority="200" stopIfTrue="1" operator="equal">
      <formula>"media"</formula>
    </cfRule>
    <cfRule type="cellIs" dxfId="754" priority="201" stopIfTrue="1" operator="equal">
      <formula>"baja"</formula>
    </cfRule>
  </conditionalFormatting>
  <conditionalFormatting sqref="N235:N239">
    <cfRule type="cellIs" dxfId="753" priority="202" stopIfTrue="1" operator="equal">
      <formula>"FUERTE"</formula>
    </cfRule>
    <cfRule type="cellIs" dxfId="752" priority="203" stopIfTrue="1" operator="equal">
      <formula>"moderado"</formula>
    </cfRule>
    <cfRule type="cellIs" dxfId="751" priority="204" stopIfTrue="1" operator="equal">
      <formula>"leve"</formula>
    </cfRule>
  </conditionalFormatting>
  <conditionalFormatting sqref="P235:P239">
    <cfRule type="cellIs" dxfId="750" priority="193" stopIfTrue="1" operator="equal">
      <formula>"ZONA DE RIESGO INACEPTABLE"</formula>
    </cfRule>
  </conditionalFormatting>
  <conditionalFormatting sqref="Q240:Q244">
    <cfRule type="cellIs" dxfId="749" priority="182" stopIfTrue="1" operator="equal">
      <formula>"Cambia la evaluación antes de controles"</formula>
    </cfRule>
    <cfRule type="cellIs" dxfId="748" priority="183" stopIfTrue="1" operator="equal">
      <formula>"Se mantiene en la zona de riesgo"</formula>
    </cfRule>
  </conditionalFormatting>
  <conditionalFormatting sqref="P240:P244">
    <cfRule type="cellIs" dxfId="747" priority="184" stopIfTrue="1" operator="equal">
      <formula>"ZONA DE RIESGO IMPORTANTE"</formula>
    </cfRule>
    <cfRule type="cellIs" dxfId="746" priority="185" stopIfTrue="1" operator="equal">
      <formula>"ZONA DE RIESGO MODERADO"</formula>
    </cfRule>
    <cfRule type="cellIs" dxfId="745" priority="186" stopIfTrue="1" operator="equal">
      <formula>"ZONA DE RIESGO ACEPTABLE"</formula>
    </cfRule>
  </conditionalFormatting>
  <conditionalFormatting sqref="L240:L244">
    <cfRule type="cellIs" dxfId="744" priority="187" stopIfTrue="1" operator="equal">
      <formula>"alta"</formula>
    </cfRule>
    <cfRule type="cellIs" dxfId="743" priority="188" stopIfTrue="1" operator="equal">
      <formula>"media"</formula>
    </cfRule>
    <cfRule type="cellIs" dxfId="742" priority="189" stopIfTrue="1" operator="equal">
      <formula>"baja"</formula>
    </cfRule>
  </conditionalFormatting>
  <conditionalFormatting sqref="N240:N244">
    <cfRule type="cellIs" dxfId="741" priority="190" stopIfTrue="1" operator="equal">
      <formula>"FUERTE"</formula>
    </cfRule>
    <cfRule type="cellIs" dxfId="740" priority="191" stopIfTrue="1" operator="equal">
      <formula>"moderado"</formula>
    </cfRule>
    <cfRule type="cellIs" dxfId="739" priority="192" stopIfTrue="1" operator="equal">
      <formula>"leve"</formula>
    </cfRule>
  </conditionalFormatting>
  <conditionalFormatting sqref="P240:P244">
    <cfRule type="cellIs" dxfId="738" priority="181" stopIfTrue="1" operator="equal">
      <formula>"ZONA DE RIESGO INACEPTABLE"</formula>
    </cfRule>
  </conditionalFormatting>
  <conditionalFormatting sqref="Q245:Q249">
    <cfRule type="cellIs" dxfId="737" priority="170" stopIfTrue="1" operator="equal">
      <formula>"Cambia la evaluación antes de controles"</formula>
    </cfRule>
    <cfRule type="cellIs" dxfId="736" priority="171" stopIfTrue="1" operator="equal">
      <formula>"Se mantiene en la zona de riesgo"</formula>
    </cfRule>
  </conditionalFormatting>
  <conditionalFormatting sqref="P245:P249">
    <cfRule type="cellIs" dxfId="735" priority="172" stopIfTrue="1" operator="equal">
      <formula>"ZONA DE RIESGO IMPORTANTE"</formula>
    </cfRule>
    <cfRule type="cellIs" dxfId="734" priority="173" stopIfTrue="1" operator="equal">
      <formula>"ZONA DE RIESGO MODERADO"</formula>
    </cfRule>
    <cfRule type="cellIs" dxfId="733" priority="174" stopIfTrue="1" operator="equal">
      <formula>"ZONA DE RIESGO ACEPTABLE"</formula>
    </cfRule>
  </conditionalFormatting>
  <conditionalFormatting sqref="L245:L249">
    <cfRule type="cellIs" dxfId="732" priority="175" stopIfTrue="1" operator="equal">
      <formula>"alta"</formula>
    </cfRule>
    <cfRule type="cellIs" dxfId="731" priority="176" stopIfTrue="1" operator="equal">
      <formula>"media"</formula>
    </cfRule>
    <cfRule type="cellIs" dxfId="730" priority="177" stopIfTrue="1" operator="equal">
      <formula>"baja"</formula>
    </cfRule>
  </conditionalFormatting>
  <conditionalFormatting sqref="N245:N249">
    <cfRule type="cellIs" dxfId="729" priority="178" stopIfTrue="1" operator="equal">
      <formula>"FUERTE"</formula>
    </cfRule>
    <cfRule type="cellIs" dxfId="728" priority="179" stopIfTrue="1" operator="equal">
      <formula>"moderado"</formula>
    </cfRule>
    <cfRule type="cellIs" dxfId="727" priority="180" stopIfTrue="1" operator="equal">
      <formula>"leve"</formula>
    </cfRule>
  </conditionalFormatting>
  <conditionalFormatting sqref="P245:P249">
    <cfRule type="cellIs" dxfId="726" priority="169" stopIfTrue="1" operator="equal">
      <formula>"ZONA DE RIESGO INACEPTABLE"</formula>
    </cfRule>
  </conditionalFormatting>
  <conditionalFormatting sqref="Q250:Q254">
    <cfRule type="cellIs" dxfId="725" priority="158" stopIfTrue="1" operator="equal">
      <formula>"Cambia la evaluación antes de controles"</formula>
    </cfRule>
    <cfRule type="cellIs" dxfId="724" priority="159" stopIfTrue="1" operator="equal">
      <formula>"Se mantiene en la zona de riesgo"</formula>
    </cfRule>
  </conditionalFormatting>
  <conditionalFormatting sqref="P250:P254">
    <cfRule type="cellIs" dxfId="723" priority="160" stopIfTrue="1" operator="equal">
      <formula>"ZONA DE RIESGO IMPORTANTE"</formula>
    </cfRule>
    <cfRule type="cellIs" dxfId="722" priority="161" stopIfTrue="1" operator="equal">
      <formula>"ZONA DE RIESGO MODERADO"</formula>
    </cfRule>
    <cfRule type="cellIs" dxfId="721" priority="162" stopIfTrue="1" operator="equal">
      <formula>"ZONA DE RIESGO ACEPTABLE"</formula>
    </cfRule>
  </conditionalFormatting>
  <conditionalFormatting sqref="L250:L254">
    <cfRule type="cellIs" dxfId="720" priority="163" stopIfTrue="1" operator="equal">
      <formula>"alta"</formula>
    </cfRule>
    <cfRule type="cellIs" dxfId="719" priority="164" stopIfTrue="1" operator="equal">
      <formula>"media"</formula>
    </cfRule>
    <cfRule type="cellIs" dxfId="718" priority="165" stopIfTrue="1" operator="equal">
      <formula>"baja"</formula>
    </cfRule>
  </conditionalFormatting>
  <conditionalFormatting sqref="N250:N254">
    <cfRule type="cellIs" dxfId="717" priority="166" stopIfTrue="1" operator="equal">
      <formula>"FUERTE"</formula>
    </cfRule>
    <cfRule type="cellIs" dxfId="716" priority="167" stopIfTrue="1" operator="equal">
      <formula>"moderado"</formula>
    </cfRule>
    <cfRule type="cellIs" dxfId="715" priority="168" stopIfTrue="1" operator="equal">
      <formula>"leve"</formula>
    </cfRule>
  </conditionalFormatting>
  <conditionalFormatting sqref="P250:P254">
    <cfRule type="cellIs" dxfId="714" priority="157" stopIfTrue="1" operator="equal">
      <formula>"ZONA DE RIESGO INACEPTABLE"</formula>
    </cfRule>
  </conditionalFormatting>
  <conditionalFormatting sqref="Q255:Q259">
    <cfRule type="cellIs" dxfId="713" priority="146" stopIfTrue="1" operator="equal">
      <formula>"Cambia la evaluación antes de controles"</formula>
    </cfRule>
    <cfRule type="cellIs" dxfId="712" priority="147" stopIfTrue="1" operator="equal">
      <formula>"Se mantiene en la zona de riesgo"</formula>
    </cfRule>
  </conditionalFormatting>
  <conditionalFormatting sqref="P255:P259">
    <cfRule type="cellIs" dxfId="711" priority="148" stopIfTrue="1" operator="equal">
      <formula>"ZONA DE RIESGO IMPORTANTE"</formula>
    </cfRule>
    <cfRule type="cellIs" dxfId="710" priority="149" stopIfTrue="1" operator="equal">
      <formula>"ZONA DE RIESGO MODERADO"</formula>
    </cfRule>
    <cfRule type="cellIs" dxfId="709" priority="150" stopIfTrue="1" operator="equal">
      <formula>"ZONA DE RIESGO ACEPTABLE"</formula>
    </cfRule>
  </conditionalFormatting>
  <conditionalFormatting sqref="L255:L259">
    <cfRule type="cellIs" dxfId="708" priority="151" stopIfTrue="1" operator="equal">
      <formula>"alta"</formula>
    </cfRule>
    <cfRule type="cellIs" dxfId="707" priority="152" stopIfTrue="1" operator="equal">
      <formula>"media"</formula>
    </cfRule>
    <cfRule type="cellIs" dxfId="706" priority="153" stopIfTrue="1" operator="equal">
      <formula>"baja"</formula>
    </cfRule>
  </conditionalFormatting>
  <conditionalFormatting sqref="N255:N259">
    <cfRule type="cellIs" dxfId="705" priority="154" stopIfTrue="1" operator="equal">
      <formula>"FUERTE"</formula>
    </cfRule>
    <cfRule type="cellIs" dxfId="704" priority="155" stopIfTrue="1" operator="equal">
      <formula>"moderado"</formula>
    </cfRule>
    <cfRule type="cellIs" dxfId="703" priority="156" stopIfTrue="1" operator="equal">
      <formula>"leve"</formula>
    </cfRule>
  </conditionalFormatting>
  <conditionalFormatting sqref="P255:P259">
    <cfRule type="cellIs" dxfId="702" priority="145" stopIfTrue="1" operator="equal">
      <formula>"ZONA DE RIESGO INACEPTABLE"</formula>
    </cfRule>
  </conditionalFormatting>
  <conditionalFormatting sqref="Q260:Q264">
    <cfRule type="cellIs" dxfId="701" priority="134" stopIfTrue="1" operator="equal">
      <formula>"Cambia la evaluación antes de controles"</formula>
    </cfRule>
    <cfRule type="cellIs" dxfId="700" priority="135" stopIfTrue="1" operator="equal">
      <formula>"Se mantiene en la zona de riesgo"</formula>
    </cfRule>
  </conditionalFormatting>
  <conditionalFormatting sqref="P260:P264">
    <cfRule type="cellIs" dxfId="699" priority="136" stopIfTrue="1" operator="equal">
      <formula>"ZONA DE RIESGO IMPORTANTE"</formula>
    </cfRule>
    <cfRule type="cellIs" dxfId="698" priority="137" stopIfTrue="1" operator="equal">
      <formula>"ZONA DE RIESGO MODERADO"</formula>
    </cfRule>
    <cfRule type="cellIs" dxfId="697" priority="138" stopIfTrue="1" operator="equal">
      <formula>"ZONA DE RIESGO ACEPTABLE"</formula>
    </cfRule>
  </conditionalFormatting>
  <conditionalFormatting sqref="L260:L264">
    <cfRule type="cellIs" dxfId="696" priority="139" stopIfTrue="1" operator="equal">
      <formula>"alta"</formula>
    </cfRule>
    <cfRule type="cellIs" dxfId="695" priority="140" stopIfTrue="1" operator="equal">
      <formula>"media"</formula>
    </cfRule>
    <cfRule type="cellIs" dxfId="694" priority="141" stopIfTrue="1" operator="equal">
      <formula>"baja"</formula>
    </cfRule>
  </conditionalFormatting>
  <conditionalFormatting sqref="N260:N264">
    <cfRule type="cellIs" dxfId="693" priority="142" stopIfTrue="1" operator="equal">
      <formula>"FUERTE"</formula>
    </cfRule>
    <cfRule type="cellIs" dxfId="692" priority="143" stopIfTrue="1" operator="equal">
      <formula>"moderado"</formula>
    </cfRule>
    <cfRule type="cellIs" dxfId="691" priority="144" stopIfTrue="1" operator="equal">
      <formula>"leve"</formula>
    </cfRule>
  </conditionalFormatting>
  <conditionalFormatting sqref="P260:P264">
    <cfRule type="cellIs" dxfId="690" priority="133" stopIfTrue="1" operator="equal">
      <formula>"ZONA DE RIESGO INACEPTABLE"</formula>
    </cfRule>
  </conditionalFormatting>
  <conditionalFormatting sqref="Q265:Q269">
    <cfRule type="cellIs" dxfId="689" priority="122" stopIfTrue="1" operator="equal">
      <formula>"Cambia la evaluación antes de controles"</formula>
    </cfRule>
    <cfRule type="cellIs" dxfId="688" priority="123" stopIfTrue="1" operator="equal">
      <formula>"Se mantiene en la zona de riesgo"</formula>
    </cfRule>
  </conditionalFormatting>
  <conditionalFormatting sqref="P265:P269">
    <cfRule type="cellIs" dxfId="687" priority="124" stopIfTrue="1" operator="equal">
      <formula>"ZONA DE RIESGO IMPORTANTE"</formula>
    </cfRule>
    <cfRule type="cellIs" dxfId="686" priority="125" stopIfTrue="1" operator="equal">
      <formula>"ZONA DE RIESGO MODERADO"</formula>
    </cfRule>
    <cfRule type="cellIs" dxfId="685" priority="126" stopIfTrue="1" operator="equal">
      <formula>"ZONA DE RIESGO ACEPTABLE"</formula>
    </cfRule>
  </conditionalFormatting>
  <conditionalFormatting sqref="L305 L310 L315">
    <cfRule type="cellIs" dxfId="684" priority="127" stopIfTrue="1" operator="equal">
      <formula>"alta"</formula>
    </cfRule>
    <cfRule type="cellIs" dxfId="683" priority="128" stopIfTrue="1" operator="equal">
      <formula>"media"</formula>
    </cfRule>
    <cfRule type="cellIs" dxfId="682" priority="129" stopIfTrue="1" operator="equal">
      <formula>"baja"</formula>
    </cfRule>
  </conditionalFormatting>
  <conditionalFormatting sqref="N265:N269">
    <cfRule type="cellIs" dxfId="681" priority="130" stopIfTrue="1" operator="equal">
      <formula>"FUERTE"</formula>
    </cfRule>
    <cfRule type="cellIs" dxfId="680" priority="131" stopIfTrue="1" operator="equal">
      <formula>"moderado"</formula>
    </cfRule>
    <cfRule type="cellIs" dxfId="679" priority="132" stopIfTrue="1" operator="equal">
      <formula>"leve"</formula>
    </cfRule>
  </conditionalFormatting>
  <conditionalFormatting sqref="P265:P269">
    <cfRule type="cellIs" dxfId="678" priority="121" stopIfTrue="1" operator="equal">
      <formula>"ZONA DE RIESGO INACEPTABLE"</formula>
    </cfRule>
  </conditionalFormatting>
  <conditionalFormatting sqref="Q270:Q274">
    <cfRule type="cellIs" dxfId="677" priority="113" stopIfTrue="1" operator="equal">
      <formula>"Cambia la evaluación antes de controles"</formula>
    </cfRule>
    <cfRule type="cellIs" dxfId="676" priority="114" stopIfTrue="1" operator="equal">
      <formula>"Se mantiene en la zona de riesgo"</formula>
    </cfRule>
  </conditionalFormatting>
  <conditionalFormatting sqref="P270:P274">
    <cfRule type="cellIs" dxfId="675" priority="115" stopIfTrue="1" operator="equal">
      <formula>"ZONA DE RIESGO IMPORTANTE"</formula>
    </cfRule>
    <cfRule type="cellIs" dxfId="674" priority="116" stopIfTrue="1" operator="equal">
      <formula>"ZONA DE RIESGO MODERADO"</formula>
    </cfRule>
    <cfRule type="cellIs" dxfId="673" priority="117" stopIfTrue="1" operator="equal">
      <formula>"ZONA DE RIESGO ACEPTABLE"</formula>
    </cfRule>
  </conditionalFormatting>
  <conditionalFormatting sqref="N270:N274">
    <cfRule type="cellIs" dxfId="672" priority="118" stopIfTrue="1" operator="equal">
      <formula>"FUERTE"</formula>
    </cfRule>
    <cfRule type="cellIs" dxfId="671" priority="119" stopIfTrue="1" operator="equal">
      <formula>"moderado"</formula>
    </cfRule>
    <cfRule type="cellIs" dxfId="670" priority="120" stopIfTrue="1" operator="equal">
      <formula>"leve"</formula>
    </cfRule>
  </conditionalFormatting>
  <conditionalFormatting sqref="P270:P274">
    <cfRule type="cellIs" dxfId="669" priority="112" stopIfTrue="1" operator="equal">
      <formula>"ZONA DE RIESGO INACEPTABLE"</formula>
    </cfRule>
  </conditionalFormatting>
  <conditionalFormatting sqref="Q275:Q279">
    <cfRule type="cellIs" dxfId="668" priority="95" stopIfTrue="1" operator="equal">
      <formula>"Cambia la evaluación antes de controles"</formula>
    </cfRule>
    <cfRule type="cellIs" dxfId="667" priority="96" stopIfTrue="1" operator="equal">
      <formula>"Se mantiene en la zona de riesgo"</formula>
    </cfRule>
  </conditionalFormatting>
  <conditionalFormatting sqref="P275:P279">
    <cfRule type="cellIs" dxfId="666" priority="97" stopIfTrue="1" operator="equal">
      <formula>"ZONA DE RIESGO IMPORTANTE"</formula>
    </cfRule>
    <cfRule type="cellIs" dxfId="665" priority="98" stopIfTrue="1" operator="equal">
      <formula>"ZONA DE RIESGO MODERADO"</formula>
    </cfRule>
    <cfRule type="cellIs" dxfId="664" priority="99" stopIfTrue="1" operator="equal">
      <formula>"ZONA DE RIESGO ACEPTABLE"</formula>
    </cfRule>
  </conditionalFormatting>
  <conditionalFormatting sqref="N275:N279">
    <cfRule type="cellIs" dxfId="663" priority="100" stopIfTrue="1" operator="equal">
      <formula>"FUERTE"</formula>
    </cfRule>
    <cfRule type="cellIs" dxfId="662" priority="101" stopIfTrue="1" operator="equal">
      <formula>"moderado"</formula>
    </cfRule>
    <cfRule type="cellIs" dxfId="661" priority="102" stopIfTrue="1" operator="equal">
      <formula>"leve"</formula>
    </cfRule>
  </conditionalFormatting>
  <conditionalFormatting sqref="P275:P279">
    <cfRule type="cellIs" dxfId="660" priority="94" stopIfTrue="1" operator="equal">
      <formula>"ZONA DE RIESGO INACEPTABLE"</formula>
    </cfRule>
  </conditionalFormatting>
  <conditionalFormatting sqref="Q280:Q284">
    <cfRule type="cellIs" dxfId="659" priority="86" stopIfTrue="1" operator="equal">
      <formula>"Cambia la evaluación antes de controles"</formula>
    </cfRule>
    <cfRule type="cellIs" dxfId="658" priority="87" stopIfTrue="1" operator="equal">
      <formula>"Se mantiene en la zona de riesgo"</formula>
    </cfRule>
  </conditionalFormatting>
  <conditionalFormatting sqref="P280:P284">
    <cfRule type="cellIs" dxfId="657" priority="88" stopIfTrue="1" operator="equal">
      <formula>"ZONA DE RIESGO IMPORTANTE"</formula>
    </cfRule>
    <cfRule type="cellIs" dxfId="656" priority="89" stopIfTrue="1" operator="equal">
      <formula>"ZONA DE RIESGO MODERADO"</formula>
    </cfRule>
    <cfRule type="cellIs" dxfId="655" priority="90" stopIfTrue="1" operator="equal">
      <formula>"ZONA DE RIESGO ACEPTABLE"</formula>
    </cfRule>
  </conditionalFormatting>
  <conditionalFormatting sqref="N280:N284">
    <cfRule type="cellIs" dxfId="654" priority="91" stopIfTrue="1" operator="equal">
      <formula>"FUERTE"</formula>
    </cfRule>
    <cfRule type="cellIs" dxfId="653" priority="92" stopIfTrue="1" operator="equal">
      <formula>"moderado"</formula>
    </cfRule>
    <cfRule type="cellIs" dxfId="652" priority="93" stopIfTrue="1" operator="equal">
      <formula>"leve"</formula>
    </cfRule>
  </conditionalFormatting>
  <conditionalFormatting sqref="P280:P284">
    <cfRule type="cellIs" dxfId="651" priority="85" stopIfTrue="1" operator="equal">
      <formula>"ZONA DE RIESGO INACEPTABLE"</formula>
    </cfRule>
  </conditionalFormatting>
  <conditionalFormatting sqref="Q285:Q289">
    <cfRule type="cellIs" dxfId="650" priority="77" stopIfTrue="1" operator="equal">
      <formula>"Cambia la evaluación antes de controles"</formula>
    </cfRule>
    <cfRule type="cellIs" dxfId="649" priority="78" stopIfTrue="1" operator="equal">
      <formula>"Se mantiene en la zona de riesgo"</formula>
    </cfRule>
  </conditionalFormatting>
  <conditionalFormatting sqref="P285:P289">
    <cfRule type="cellIs" dxfId="648" priority="79" stopIfTrue="1" operator="equal">
      <formula>"ZONA DE RIESGO IMPORTANTE"</formula>
    </cfRule>
    <cfRule type="cellIs" dxfId="647" priority="80" stopIfTrue="1" operator="equal">
      <formula>"ZONA DE RIESGO MODERADO"</formula>
    </cfRule>
    <cfRule type="cellIs" dxfId="646" priority="81" stopIfTrue="1" operator="equal">
      <formula>"ZONA DE RIESGO ACEPTABLE"</formula>
    </cfRule>
  </conditionalFormatting>
  <conditionalFormatting sqref="N285:N289">
    <cfRule type="cellIs" dxfId="645" priority="82" stopIfTrue="1" operator="equal">
      <formula>"FUERTE"</formula>
    </cfRule>
    <cfRule type="cellIs" dxfId="644" priority="83" stopIfTrue="1" operator="equal">
      <formula>"moderado"</formula>
    </cfRule>
    <cfRule type="cellIs" dxfId="643" priority="84" stopIfTrue="1" operator="equal">
      <formula>"leve"</formula>
    </cfRule>
  </conditionalFormatting>
  <conditionalFormatting sqref="P285:P289">
    <cfRule type="cellIs" dxfId="642" priority="76" stopIfTrue="1" operator="equal">
      <formula>"ZONA DE RIESGO INACEPTABLE"</formula>
    </cfRule>
  </conditionalFormatting>
  <conditionalFormatting sqref="Q290:Q294">
    <cfRule type="cellIs" dxfId="641" priority="68" stopIfTrue="1" operator="equal">
      <formula>"Cambia la evaluación antes de controles"</formula>
    </cfRule>
    <cfRule type="cellIs" dxfId="640" priority="69" stopIfTrue="1" operator="equal">
      <formula>"Se mantiene en la zona de riesgo"</formula>
    </cfRule>
  </conditionalFormatting>
  <conditionalFormatting sqref="P290:P294">
    <cfRule type="cellIs" dxfId="639" priority="70" stopIfTrue="1" operator="equal">
      <formula>"ZONA DE RIESGO IMPORTANTE"</formula>
    </cfRule>
    <cfRule type="cellIs" dxfId="638" priority="71" stopIfTrue="1" operator="equal">
      <formula>"ZONA DE RIESGO MODERADO"</formula>
    </cfRule>
    <cfRule type="cellIs" dxfId="637" priority="72" stopIfTrue="1" operator="equal">
      <formula>"ZONA DE RIESGO ACEPTABLE"</formula>
    </cfRule>
  </conditionalFormatting>
  <conditionalFormatting sqref="N290:N294">
    <cfRule type="cellIs" dxfId="636" priority="73" stopIfTrue="1" operator="equal">
      <formula>"FUERTE"</formula>
    </cfRule>
    <cfRule type="cellIs" dxfId="635" priority="74" stopIfTrue="1" operator="equal">
      <formula>"moderado"</formula>
    </cfRule>
    <cfRule type="cellIs" dxfId="634" priority="75" stopIfTrue="1" operator="equal">
      <formula>"leve"</formula>
    </cfRule>
  </conditionalFormatting>
  <conditionalFormatting sqref="P290:P294">
    <cfRule type="cellIs" dxfId="633" priority="67" stopIfTrue="1" operator="equal">
      <formula>"ZONA DE RIESGO INACEPTABLE"</formula>
    </cfRule>
  </conditionalFormatting>
  <conditionalFormatting sqref="Q295:Q299">
    <cfRule type="cellIs" dxfId="632" priority="59" stopIfTrue="1" operator="equal">
      <formula>"Cambia la evaluación antes de controles"</formula>
    </cfRule>
    <cfRule type="cellIs" dxfId="631" priority="60" stopIfTrue="1" operator="equal">
      <formula>"Se mantiene en la zona de riesgo"</formula>
    </cfRule>
  </conditionalFormatting>
  <conditionalFormatting sqref="P295:P299">
    <cfRule type="cellIs" dxfId="630" priority="61" stopIfTrue="1" operator="equal">
      <formula>"ZONA DE RIESGO IMPORTANTE"</formula>
    </cfRule>
    <cfRule type="cellIs" dxfId="629" priority="62" stopIfTrue="1" operator="equal">
      <formula>"ZONA DE RIESGO MODERADO"</formula>
    </cfRule>
    <cfRule type="cellIs" dxfId="628" priority="63" stopIfTrue="1" operator="equal">
      <formula>"ZONA DE RIESGO ACEPTABLE"</formula>
    </cfRule>
  </conditionalFormatting>
  <conditionalFormatting sqref="N295:N299">
    <cfRule type="cellIs" dxfId="627" priority="64" stopIfTrue="1" operator="equal">
      <formula>"FUERTE"</formula>
    </cfRule>
    <cfRule type="cellIs" dxfId="626" priority="65" stopIfTrue="1" operator="equal">
      <formula>"moderado"</formula>
    </cfRule>
    <cfRule type="cellIs" dxfId="625" priority="66" stopIfTrue="1" operator="equal">
      <formula>"leve"</formula>
    </cfRule>
  </conditionalFormatting>
  <conditionalFormatting sqref="P295:P299">
    <cfRule type="cellIs" dxfId="624" priority="58" stopIfTrue="1" operator="equal">
      <formula>"ZONA DE RIESGO INACEPTABLE"</formula>
    </cfRule>
  </conditionalFormatting>
  <conditionalFormatting sqref="Q300:Q304">
    <cfRule type="cellIs" dxfId="623" priority="50" stopIfTrue="1" operator="equal">
      <formula>"Cambia la evaluación antes de controles"</formula>
    </cfRule>
    <cfRule type="cellIs" dxfId="622" priority="51" stopIfTrue="1" operator="equal">
      <formula>"Se mantiene en la zona de riesgo"</formula>
    </cfRule>
  </conditionalFormatting>
  <conditionalFormatting sqref="P300:P304">
    <cfRule type="cellIs" dxfId="621" priority="52" stopIfTrue="1" operator="equal">
      <formula>"ZONA DE RIESGO IMPORTANTE"</formula>
    </cfRule>
    <cfRule type="cellIs" dxfId="620" priority="53" stopIfTrue="1" operator="equal">
      <formula>"ZONA DE RIESGO MODERADO"</formula>
    </cfRule>
    <cfRule type="cellIs" dxfId="619" priority="54" stopIfTrue="1" operator="equal">
      <formula>"ZONA DE RIESGO ACEPTABLE"</formula>
    </cfRule>
  </conditionalFormatting>
  <conditionalFormatting sqref="N300:N304">
    <cfRule type="cellIs" dxfId="618" priority="55" stopIfTrue="1" operator="equal">
      <formula>"FUERTE"</formula>
    </cfRule>
    <cfRule type="cellIs" dxfId="617" priority="56" stopIfTrue="1" operator="equal">
      <formula>"moderado"</formula>
    </cfRule>
    <cfRule type="cellIs" dxfId="616" priority="57" stopIfTrue="1" operator="equal">
      <formula>"leve"</formula>
    </cfRule>
  </conditionalFormatting>
  <conditionalFormatting sqref="P300:P304">
    <cfRule type="cellIs" dxfId="615" priority="49" stopIfTrue="1" operator="equal">
      <formula>"ZONA DE RIESGO INACEPTABLE"</formula>
    </cfRule>
  </conditionalFormatting>
  <conditionalFormatting sqref="Q305:Q309">
    <cfRule type="cellIs" dxfId="614" priority="41" stopIfTrue="1" operator="equal">
      <formula>"Cambia la evaluación antes de controles"</formula>
    </cfRule>
    <cfRule type="cellIs" dxfId="613" priority="42" stopIfTrue="1" operator="equal">
      <formula>"Se mantiene en la zona de riesgo"</formula>
    </cfRule>
  </conditionalFormatting>
  <conditionalFormatting sqref="P305:P309">
    <cfRule type="cellIs" dxfId="612" priority="43" stopIfTrue="1" operator="equal">
      <formula>"ZONA DE RIESGO IMPORTANTE"</formula>
    </cfRule>
    <cfRule type="cellIs" dxfId="611" priority="44" stopIfTrue="1" operator="equal">
      <formula>"ZONA DE RIESGO MODERADO"</formula>
    </cfRule>
    <cfRule type="cellIs" dxfId="610" priority="45" stopIfTrue="1" operator="equal">
      <formula>"ZONA DE RIESGO ACEPTABLE"</formula>
    </cfRule>
  </conditionalFormatting>
  <conditionalFormatting sqref="N305:N309">
    <cfRule type="cellIs" dxfId="609" priority="46" stopIfTrue="1" operator="equal">
      <formula>"FUERTE"</formula>
    </cfRule>
    <cfRule type="cellIs" dxfId="608" priority="47" stopIfTrue="1" operator="equal">
      <formula>"moderado"</formula>
    </cfRule>
    <cfRule type="cellIs" dxfId="607" priority="48" stopIfTrue="1" operator="equal">
      <formula>"leve"</formula>
    </cfRule>
  </conditionalFormatting>
  <conditionalFormatting sqref="P305:P309">
    <cfRule type="cellIs" dxfId="606" priority="40" stopIfTrue="1" operator="equal">
      <formula>"ZONA DE RIESGO INACEPTABLE"</formula>
    </cfRule>
  </conditionalFormatting>
  <conditionalFormatting sqref="Q310:Q314">
    <cfRule type="cellIs" dxfId="605" priority="32" stopIfTrue="1" operator="equal">
      <formula>"Cambia la evaluación antes de controles"</formula>
    </cfRule>
    <cfRule type="cellIs" dxfId="604" priority="33" stopIfTrue="1" operator="equal">
      <formula>"Se mantiene en la zona de riesgo"</formula>
    </cfRule>
  </conditionalFormatting>
  <conditionalFormatting sqref="P310:P314">
    <cfRule type="cellIs" dxfId="603" priority="34" stopIfTrue="1" operator="equal">
      <formula>"ZONA DE RIESGO IMPORTANTE"</formula>
    </cfRule>
    <cfRule type="cellIs" dxfId="602" priority="35" stopIfTrue="1" operator="equal">
      <formula>"ZONA DE RIESGO MODERADO"</formula>
    </cfRule>
    <cfRule type="cellIs" dxfId="601" priority="36" stopIfTrue="1" operator="equal">
      <formula>"ZONA DE RIESGO ACEPTABLE"</formula>
    </cfRule>
  </conditionalFormatting>
  <conditionalFormatting sqref="N310:N314">
    <cfRule type="cellIs" dxfId="600" priority="37" stopIfTrue="1" operator="equal">
      <formula>"FUERTE"</formula>
    </cfRule>
    <cfRule type="cellIs" dxfId="599" priority="38" stopIfTrue="1" operator="equal">
      <formula>"moderado"</formula>
    </cfRule>
    <cfRule type="cellIs" dxfId="598" priority="39" stopIfTrue="1" operator="equal">
      <formula>"leve"</formula>
    </cfRule>
  </conditionalFormatting>
  <conditionalFormatting sqref="P310:P314">
    <cfRule type="cellIs" dxfId="597" priority="31" stopIfTrue="1" operator="equal">
      <formula>"ZONA DE RIESGO INACEPTABLE"</formula>
    </cfRule>
  </conditionalFormatting>
  <conditionalFormatting sqref="Q315:Q319">
    <cfRule type="cellIs" dxfId="596" priority="23" stopIfTrue="1" operator="equal">
      <formula>"Cambia la evaluación antes de controles"</formula>
    </cfRule>
    <cfRule type="cellIs" dxfId="595" priority="24" stopIfTrue="1" operator="equal">
      <formula>"Se mantiene en la zona de riesgo"</formula>
    </cfRule>
  </conditionalFormatting>
  <conditionalFormatting sqref="P315:P319">
    <cfRule type="cellIs" dxfId="594" priority="25" stopIfTrue="1" operator="equal">
      <formula>"ZONA DE RIESGO IMPORTANTE"</formula>
    </cfRule>
    <cfRule type="cellIs" dxfId="593" priority="26" stopIfTrue="1" operator="equal">
      <formula>"ZONA DE RIESGO MODERADO"</formula>
    </cfRule>
    <cfRule type="cellIs" dxfId="592" priority="27" stopIfTrue="1" operator="equal">
      <formula>"ZONA DE RIESGO ACEPTABLE"</formula>
    </cfRule>
  </conditionalFormatting>
  <conditionalFormatting sqref="N315:N319">
    <cfRule type="cellIs" dxfId="591" priority="28" stopIfTrue="1" operator="equal">
      <formula>"FUERTE"</formula>
    </cfRule>
    <cfRule type="cellIs" dxfId="590" priority="29" stopIfTrue="1" operator="equal">
      <formula>"moderado"</formula>
    </cfRule>
    <cfRule type="cellIs" dxfId="589" priority="30" stopIfTrue="1" operator="equal">
      <formula>"leve"</formula>
    </cfRule>
  </conditionalFormatting>
  <conditionalFormatting sqref="P315:P319">
    <cfRule type="cellIs" dxfId="588" priority="22" stopIfTrue="1" operator="equal">
      <formula>"ZONA DE RIESGO INACEPTABLE"</formula>
    </cfRule>
  </conditionalFormatting>
  <dataValidations count="45">
    <dataValidation type="list" allowBlank="1" showInputMessage="1" showErrorMessage="1" sqref="R325:R327 R5:R323 R340:R519 T363:T519 R330:R331 R335:R336">
      <formula1>$E$548:$E$552</formula1>
    </dataValidation>
    <dataValidation type="list" allowBlank="1" showInputMessage="1" showErrorMessage="1" sqref="D5:D10 G275:I275 D390 D385 D380 D375 D370 D365 D400 D360 D355 D350 D345 D340 D335 D330 D325 D320 D310 D420:D519 D315 D415 G280:I280 D285:D300 G270:I270 G265:I265 G260:I260 G255:I255 G250:I250 G245:I245 G240:I240 G235:I235 D410 D405 D305 D395">
      <formula1>$B$549:$B$550</formula1>
    </dataValidation>
    <dataValidation type="list" allowBlank="1" showInputMessage="1" showErrorMessage="1" sqref="F280 F275 F270 F265 F250 F245 F240 F235 F260 F255">
      <formula1>$A$548:$A$550</formula1>
    </dataValidation>
    <dataValidation type="list" allowBlank="1" showInputMessage="1" showErrorMessage="1" sqref="K320:K519 K5:K270 K310 K305 K300 K315 K295 K290 K285 K280 K275">
      <formula1>$K$548:$K$550</formula1>
    </dataValidation>
    <dataValidation type="list" allowBlank="1" showInputMessage="1" showErrorMessage="1" sqref="M310 M5:M270 M320:M519 M305 M300 M315 M295 M290 M285 M280 M275">
      <formula1>$L$548:$L$550</formula1>
    </dataValidation>
    <dataValidation type="list" allowBlank="1" showInputMessage="1" showErrorMessage="1" sqref="F25 F20 F15 F5 F10">
      <formula1>$A$234:$A$236</formula1>
    </dataValidation>
    <dataValidation type="list" allowBlank="1" showInputMessage="1" showErrorMessage="1" sqref="G25:I25 G5:I5 G20:I20 G15:I15 G10:I10">
      <formula1>$B$235:$B$236</formula1>
    </dataValidation>
    <dataValidation type="list" allowBlank="1" showInputMessage="1" showErrorMessage="1" sqref="J25">
      <formula1>$J$234:$J$241</formula1>
    </dataValidation>
    <dataValidation type="list" allowBlank="1" showInputMessage="1" showErrorMessage="1" sqref="J20 J5 J15 J10">
      <formula1>$J$234:$J$240</formula1>
    </dataValidation>
    <dataValidation type="list" allowBlank="1" showInputMessage="1" showErrorMessage="1" sqref="D135:D143 G355:I355 G135:I135 G140:I140 G145:I145 G150:I150 G200:I200 G205:I205 G350:I350 G345:I345 G340:I340 G335:I335 H330:I330 D145:D209">
      <formula1>$B$242:$B$243</formula1>
    </dataValidation>
    <dataValidation type="list" allowBlank="1" showInputMessage="1" showErrorMessage="1" sqref="F205 F200 F135 F140 F145 F150 F330 F350 F345 F340 F335 F355 F155 F160 F165 F170 F175 F180 F185 F190 F195">
      <formula1>$A$241:$A$243</formula1>
    </dataValidation>
    <dataValidation type="list" allowBlank="1" showInputMessage="1" showErrorMessage="1" sqref="J140 J150 J145 J330">
      <formula1>$J$241:$J$248</formula1>
    </dataValidation>
    <dataValidation type="list" allowBlank="1" showInputMessage="1" showErrorMessage="1" sqref="J135 J205 J200 J335 J340 J350 J345 J355 J235 J250 J255 J260 J270 J280">
      <formula1>$J$241:$J$247</formula1>
    </dataValidation>
    <dataValidation type="list" allowBlank="1" showInputMessage="1" showErrorMessage="1" sqref="D220:D228 D210:D218 D230:D284 G210:I210 G215:I215 G220:I220 G225:I225 G230:I230 G375:I375 G370:I370 G365:I365 G360:I360 G380:I380 G495:I495 G500:I500 G505:I505 G510:I510 G515:I515">
      <formula1>$B$237:$B$238</formula1>
    </dataValidation>
    <dataValidation type="list" allowBlank="1" showInputMessage="1" showErrorMessage="1" sqref="F210 F215 F220 F225 F230 F360 F380 F375 F370 F365 F495 F500 F505 F510 F515">
      <formula1>$A$236:$A$238</formula1>
    </dataValidation>
    <dataValidation type="list" allowBlank="1" showInputMessage="1" showErrorMessage="1" sqref="J210 J220 J380 J360 J370 J495 J505">
      <formula1>$J$236:$J$243</formula1>
    </dataValidation>
    <dataValidation type="list" allowBlank="1" showInputMessage="1" showErrorMessage="1" sqref="J215 J230 J225 J375 J365 J500 J510 J515 J265 J240 J245 J275">
      <formula1>$J$236:$J$242</formula1>
    </dataValidation>
    <dataValidation type="list" allowBlank="1" showInputMessage="1" showErrorMessage="1" sqref="F325 F315 F310 F305 F300 F295 F290 F285 F320">
      <formula1>$A$256:$A$258</formula1>
    </dataValidation>
    <dataValidation type="list" allowBlank="1" showInputMessage="1" showErrorMessage="1" sqref="G320:I320 G315:I315 G310:I310 G305:I305 G300:I300 G295:I295 G290:I290 G285:I285 G325:I325">
      <formula1>$B$257:$B$258</formula1>
    </dataValidation>
    <dataValidation type="list" allowBlank="1" showInputMessage="1" showErrorMessage="1" sqref="J315 J290">
      <formula1>$J$256:$J$263</formula1>
    </dataValidation>
    <dataValidation type="list" allowBlank="1" showInputMessage="1" showErrorMessage="1" sqref="J325 J295 J310 J300 J305 J320 J285">
      <formula1>$J$256:$J$262</formula1>
    </dataValidation>
    <dataValidation type="list" allowBlank="1" showInputMessage="1" showErrorMessage="1" sqref="G330">
      <formula1>$B$322:$B$323</formula1>
    </dataValidation>
    <dataValidation type="list" allowBlank="1" showInputMessage="1" showErrorMessage="1" sqref="F385 F390 F395 F420 F425 F430 F470 F475 F480">
      <formula1>$A$226:$A$228</formula1>
    </dataValidation>
    <dataValidation type="list" allowBlank="1" showInputMessage="1" showErrorMessage="1" sqref="G385:I385 G390:I390 G395:I395 G420:I420 G425:I425 G430:I430 G480:I480 G470:I470 G475:I475">
      <formula1>$B$227:$B$228</formula1>
    </dataValidation>
    <dataValidation type="list" allowBlank="1" showInputMessage="1" showErrorMessage="1" sqref="J390 J420 J470 J480">
      <formula1>$J$226:$J$233</formula1>
    </dataValidation>
    <dataValidation type="list" allowBlank="1" showInputMessage="1" showErrorMessage="1" sqref="J385 J395 J430 J425 J475">
      <formula1>$J$226:$J$232</formula1>
    </dataValidation>
    <dataValidation type="list" allowBlank="1" showInputMessage="1" showErrorMessage="1" sqref="F400 F405 F410 F415">
      <formula1>$A$231:$A$233</formula1>
    </dataValidation>
    <dataValidation type="list" allowBlank="1" showInputMessage="1" showErrorMessage="1" sqref="G400:I400 G405:I405 G410:I410 G415:I415">
      <formula1>$B$232:$B$233</formula1>
    </dataValidation>
    <dataValidation type="list" allowBlank="1" showInputMessage="1" showErrorMessage="1" sqref="J400 J410">
      <formula1>$J$231:$J$238</formula1>
    </dataValidation>
    <dataValidation type="list" allowBlank="1" showInputMessage="1" showErrorMessage="1" sqref="J405 J415">
      <formula1>$J$231:$J$237</formula1>
    </dataValidation>
    <dataValidation type="list" allowBlank="1" showInputMessage="1" showErrorMessage="1" sqref="F435 F445 F440 F450 F455 F460 F465">
      <formula1>$A$246:$A$248</formula1>
    </dataValidation>
    <dataValidation type="list" allowBlank="1" showInputMessage="1" showErrorMessage="1" sqref="G465:I465 G435:I435 G445:I445 G440:I440 G450:I450 G455:I455 G460:I460">
      <formula1>$B$247:$B$248</formula1>
    </dataValidation>
    <dataValidation type="list" allowBlank="1" showInputMessage="1" showErrorMessage="1" sqref="J440">
      <formula1>$J$246:$J$253</formula1>
    </dataValidation>
    <dataValidation type="list" allowBlank="1" showInputMessage="1" showErrorMessage="1" sqref="J460 J450 J455 J435 J445 J465">
      <formula1>$J$246:$J$252</formula1>
    </dataValidation>
    <dataValidation type="list" allowBlank="1" showInputMessage="1" showErrorMessage="1" sqref="F485 F490">
      <formula1>$A$221:$A$223</formula1>
    </dataValidation>
    <dataValidation type="list" allowBlank="1" showInputMessage="1" showErrorMessage="1" sqref="G490:I490 G485:I485">
      <formula1>$B$222:$B$223</formula1>
    </dataValidation>
    <dataValidation type="list" allowBlank="1" showInputMessage="1" showErrorMessage="1" sqref="J490">
      <formula1>$J$221:$J$228</formula1>
    </dataValidation>
    <dataValidation type="list" allowBlank="1" showInputMessage="1" showErrorMessage="1" sqref="J485">
      <formula1>$J$221:$J$227</formula1>
    </dataValidation>
    <dataValidation type="list" allowBlank="1" showInputMessage="1" showErrorMessage="1" sqref="J30">
      <formula1>$J$211:$J$218</formula1>
    </dataValidation>
    <dataValidation type="list" allowBlank="1" showInputMessage="1" showErrorMessage="1" sqref="F130 F35 F30 F120 F115 F110 F105 F100 F95 F90 F85 F80 F75 F70 F65 F60 F55 F50 F45 F40 F125">
      <formula1>$A$211:$A$213</formula1>
    </dataValidation>
    <dataValidation type="list" allowBlank="1" showInputMessage="1" showErrorMessage="1" sqref="G130:I130 G30:I30 G35:I35 G125:I125 G120:I120 G115:I115 G110:I110 G105:I105 G100:I100 G95:I95 G90:I90 G85:I85 G80:I80 G75:I75 G70:I70 G65:I65 G60:I60 G55:I55 G50:I50 G45:I45 G40:I40">
      <formula1>$B$212:$B$213</formula1>
    </dataValidation>
    <dataValidation type="list" allowBlank="1" showInputMessage="1" showErrorMessage="1" sqref="J40 J45 J50 J130 J35">
      <formula1>$J$211:$J$217</formula1>
    </dataValidation>
    <dataValidation type="list" allowBlank="1" showInputMessage="1" showErrorMessage="1" sqref="G190:I190 G185:I185 G180:I180 G175:I175 G170:I170 G165:I165 G160:I160 G155:I155 G195:I195">
      <formula1>$B$107:$B$108</formula1>
    </dataValidation>
    <dataValidation type="list" allowBlank="1" showInputMessage="1" showErrorMessage="1" sqref="J160 J180">
      <formula1>$J$106:$J$113</formula1>
    </dataValidation>
    <dataValidation type="list" allowBlank="1" showInputMessage="1" showErrorMessage="1" sqref="J170 J190 J195 J185 J155 J175 J165">
      <formula1>$J$106:$J$112</formula1>
    </dataValidation>
  </dataValidations>
  <pageMargins left="0.65" right="0.44" top="0.61" bottom="0.62" header="0" footer="0"/>
  <pageSetup scale="65"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27"/>
  <sheetViews>
    <sheetView topLeftCell="A305" zoomScale="70" zoomScaleNormal="70" workbookViewId="0">
      <selection activeCell="I320" sqref="I320"/>
    </sheetView>
  </sheetViews>
  <sheetFormatPr baseColWidth="10" defaultColWidth="11.42578125" defaultRowHeight="12.75" x14ac:dyDescent="0.2"/>
  <cols>
    <col min="1" max="1" width="26" style="2" customWidth="1"/>
    <col min="2" max="2" width="26.85546875" style="1" customWidth="1"/>
    <col min="3" max="3" width="24.140625" style="2" customWidth="1"/>
    <col min="4" max="4" width="20.42578125" style="2" customWidth="1"/>
    <col min="5" max="5" width="18.42578125" style="2" customWidth="1"/>
    <col min="6" max="6" width="21.5703125" style="2" customWidth="1"/>
    <col min="7" max="8" width="29.5703125" style="2" customWidth="1"/>
    <col min="9" max="9" width="28.5703125" style="2" customWidth="1"/>
    <col min="10" max="13" width="11.42578125" style="2"/>
    <col min="14" max="15" width="0" style="2" hidden="1" customWidth="1"/>
    <col min="16" max="16384" width="11.42578125" style="2"/>
  </cols>
  <sheetData>
    <row r="2" spans="1:15" ht="71.25" customHeight="1" x14ac:dyDescent="0.2">
      <c r="A2" s="276" t="s">
        <v>85</v>
      </c>
      <c r="B2" s="276"/>
      <c r="C2" s="276"/>
      <c r="D2" s="276"/>
      <c r="E2" s="276"/>
      <c r="F2" s="276"/>
      <c r="G2" s="276"/>
      <c r="H2" s="276"/>
      <c r="I2" s="276"/>
    </row>
    <row r="3" spans="1:15" ht="30" hidden="1" customHeight="1" thickBot="1" x14ac:dyDescent="0.25">
      <c r="A3" s="277" t="s">
        <v>83</v>
      </c>
      <c r="B3" s="277"/>
      <c r="C3" s="278" t="e">
        <f>'Admón. Riesgos'!#REF!</f>
        <v>#REF!</v>
      </c>
      <c r="D3" s="278"/>
      <c r="E3" s="278"/>
      <c r="F3" s="278"/>
      <c r="G3" s="278"/>
      <c r="H3" s="278"/>
      <c r="I3" s="278"/>
    </row>
    <row r="4" spans="1:15" s="19" customFormat="1" ht="31.5" customHeight="1" x14ac:dyDescent="0.25">
      <c r="A4" s="223" t="s">
        <v>108</v>
      </c>
      <c r="B4" s="224" t="s">
        <v>80</v>
      </c>
      <c r="C4" s="221" t="s">
        <v>97</v>
      </c>
      <c r="D4" s="221" t="s">
        <v>118</v>
      </c>
      <c r="E4" s="221" t="s">
        <v>14</v>
      </c>
      <c r="F4" s="221"/>
      <c r="G4" s="221" t="s">
        <v>82</v>
      </c>
      <c r="H4" s="224" t="s">
        <v>140</v>
      </c>
      <c r="I4" s="221" t="s">
        <v>141</v>
      </c>
    </row>
    <row r="5" spans="1:15" s="19" customFormat="1" ht="27.75" customHeight="1" x14ac:dyDescent="0.25">
      <c r="A5" s="223"/>
      <c r="B5" s="224"/>
      <c r="C5" s="224"/>
      <c r="D5" s="224"/>
      <c r="E5" s="102" t="s">
        <v>66</v>
      </c>
      <c r="F5" s="102" t="s">
        <v>98</v>
      </c>
      <c r="G5" s="224"/>
      <c r="H5" s="224"/>
      <c r="I5" s="221"/>
    </row>
    <row r="6" spans="1:15" s="7" customFormat="1" ht="39.75" customHeight="1" x14ac:dyDescent="0.2">
      <c r="A6" s="210" t="str">
        <f>'Admón. Riesgos'!A4</f>
        <v>INSTITUTO NACIONAL DE FORMACION TECNICA PROFESIONAL</v>
      </c>
      <c r="B6" s="190" t="str">
        <f>'Admón. Riesgos'!D4</f>
        <v>Sistema de información deficiente debido a la  demora en la entrega de la  información solicitada</v>
      </c>
      <c r="C6" s="178" t="str">
        <f>'Admón. Riesgos'!O4</f>
        <v>ZONA DE RIESGO MODERADO</v>
      </c>
      <c r="D6" s="178" t="str">
        <f>'Valoracion '!P5</f>
        <v>ZONA DE RIESGO MODERADO</v>
      </c>
      <c r="E6" s="186" t="str">
        <f>'Valoracion '!Q5:Q5</f>
        <v>Se mantiene en la zona de riesgo</v>
      </c>
      <c r="F6" s="230" t="s">
        <v>74</v>
      </c>
      <c r="G6" s="175" t="s">
        <v>274</v>
      </c>
      <c r="H6" s="180" t="s">
        <v>268</v>
      </c>
      <c r="I6" s="243" t="s">
        <v>269</v>
      </c>
      <c r="N6" s="25" t="s">
        <v>29</v>
      </c>
      <c r="O6" s="25" t="s">
        <v>31</v>
      </c>
    </row>
    <row r="7" spans="1:15" s="7" customFormat="1" ht="24.95" customHeight="1" x14ac:dyDescent="0.2">
      <c r="A7" s="211"/>
      <c r="B7" s="190"/>
      <c r="C7" s="178"/>
      <c r="D7" s="178"/>
      <c r="E7" s="186"/>
      <c r="F7" s="230"/>
      <c r="G7" s="176"/>
      <c r="H7" s="181"/>
      <c r="I7" s="244"/>
      <c r="N7" s="25"/>
      <c r="O7" s="25"/>
    </row>
    <row r="8" spans="1:15" s="7" customFormat="1" ht="24.95" customHeight="1" x14ac:dyDescent="0.2">
      <c r="A8" s="211"/>
      <c r="B8" s="190"/>
      <c r="C8" s="178"/>
      <c r="D8" s="178"/>
      <c r="E8" s="186"/>
      <c r="F8" s="230"/>
      <c r="G8" s="177"/>
      <c r="H8" s="182"/>
      <c r="I8" s="245"/>
      <c r="N8" s="25"/>
      <c r="O8" s="25"/>
    </row>
    <row r="9" spans="1:15" s="7" customFormat="1" ht="24.95" customHeight="1" x14ac:dyDescent="0.2">
      <c r="A9" s="211"/>
      <c r="B9" s="190" t="str">
        <f>'Admón. Riesgos'!D5</f>
        <v xml:space="preserve">Que no se le asigne los recursos programados para la ejecucion de los proyectos en los planes de accion por proceso </v>
      </c>
      <c r="C9" s="178" t="str">
        <f>'Admón. Riesgos'!O5</f>
        <v>ZONA DE RIESGO IMPORTANTE</v>
      </c>
      <c r="D9" s="178" t="str">
        <f>'Valoracion '!P10</f>
        <v>ZONA DE RIESGO IMPORTANTE</v>
      </c>
      <c r="E9" s="186" t="str">
        <f>'Valoracion '!Q10:Q10</f>
        <v>Se mantiene en la zona de riesgo</v>
      </c>
      <c r="F9" s="230" t="s">
        <v>8</v>
      </c>
      <c r="G9" s="175" t="s">
        <v>270</v>
      </c>
      <c r="H9" s="180" t="s">
        <v>268</v>
      </c>
      <c r="I9" s="263">
        <v>2016</v>
      </c>
      <c r="N9" s="25"/>
      <c r="O9" s="25"/>
    </row>
    <row r="10" spans="1:15" s="7" customFormat="1" ht="24.95" customHeight="1" x14ac:dyDescent="0.2">
      <c r="A10" s="211"/>
      <c r="B10" s="190"/>
      <c r="C10" s="178"/>
      <c r="D10" s="178"/>
      <c r="E10" s="186"/>
      <c r="F10" s="230"/>
      <c r="G10" s="176"/>
      <c r="H10" s="181"/>
      <c r="I10" s="264"/>
      <c r="N10" s="25"/>
      <c r="O10" s="25"/>
    </row>
    <row r="11" spans="1:15" s="7" customFormat="1" ht="24.95" customHeight="1" x14ac:dyDescent="0.2">
      <c r="A11" s="211"/>
      <c r="B11" s="190"/>
      <c r="C11" s="178"/>
      <c r="D11" s="178"/>
      <c r="E11" s="186"/>
      <c r="F11" s="230"/>
      <c r="G11" s="177"/>
      <c r="H11" s="182"/>
      <c r="I11" s="265"/>
      <c r="N11" s="25"/>
      <c r="O11" s="25"/>
    </row>
    <row r="12" spans="1:15" s="7" customFormat="1" ht="24.95" customHeight="1" x14ac:dyDescent="0.2">
      <c r="A12" s="211"/>
      <c r="B12" s="190" t="str">
        <f>'Admón. Riesgos'!D6</f>
        <v xml:space="preserve">Defiente formulacion de indicadores por proceso </v>
      </c>
      <c r="C12" s="178" t="str">
        <f>'Admón. Riesgos'!O6</f>
        <v>ZONA DE RIESGO MODERADO</v>
      </c>
      <c r="D12" s="178" t="str">
        <f>'Valoracion '!P15</f>
        <v>ZONA DE RIESGO MODERADO</v>
      </c>
      <c r="E12" s="186" t="str">
        <f>'Valoracion '!Q15:Q15</f>
        <v>Se mantiene en la zona de riesgo</v>
      </c>
      <c r="F12" s="230" t="s">
        <v>9</v>
      </c>
      <c r="G12" s="175" t="s">
        <v>271</v>
      </c>
      <c r="H12" s="180" t="s">
        <v>268</v>
      </c>
      <c r="I12" s="256" t="s">
        <v>272</v>
      </c>
      <c r="N12" s="25"/>
      <c r="O12" s="25"/>
    </row>
    <row r="13" spans="1:15" s="7" customFormat="1" ht="24.95" customHeight="1" x14ac:dyDescent="0.2">
      <c r="A13" s="211"/>
      <c r="B13" s="190"/>
      <c r="C13" s="178"/>
      <c r="D13" s="178"/>
      <c r="E13" s="186"/>
      <c r="F13" s="230"/>
      <c r="G13" s="176"/>
      <c r="H13" s="181"/>
      <c r="I13" s="257"/>
      <c r="N13" s="25"/>
      <c r="O13" s="25"/>
    </row>
    <row r="14" spans="1:15" s="7" customFormat="1" ht="24.95" customHeight="1" x14ac:dyDescent="0.2">
      <c r="A14" s="211"/>
      <c r="B14" s="190"/>
      <c r="C14" s="178"/>
      <c r="D14" s="178"/>
      <c r="E14" s="186"/>
      <c r="F14" s="230"/>
      <c r="G14" s="177"/>
      <c r="H14" s="182"/>
      <c r="I14" s="258"/>
      <c r="N14" s="25"/>
      <c r="O14" s="25"/>
    </row>
    <row r="15" spans="1:15" s="7" customFormat="1" ht="24.95" customHeight="1" x14ac:dyDescent="0.2">
      <c r="A15" s="211"/>
      <c r="B15" s="190" t="str">
        <f>'Admón. Riesgos'!D7</f>
        <v>Deficiente identificacion, formaluacion de proyectos</v>
      </c>
      <c r="C15" s="178" t="str">
        <f>'Admón. Riesgos'!O7</f>
        <v>ZONA DE RIESGO MODERADO</v>
      </c>
      <c r="D15" s="178" t="str">
        <f>'Valoracion '!P20</f>
        <v>ZONA DE RIESGO MODERADO</v>
      </c>
      <c r="E15" s="186" t="str">
        <f>'Valoracion '!Q20:Q20</f>
        <v>Se mantiene en la zona de riesgo</v>
      </c>
      <c r="F15" s="230" t="s">
        <v>9</v>
      </c>
      <c r="G15" s="175" t="s">
        <v>273</v>
      </c>
      <c r="H15" s="180" t="s">
        <v>268</v>
      </c>
      <c r="I15" s="227" t="s">
        <v>269</v>
      </c>
      <c r="N15" s="25"/>
      <c r="O15" s="25"/>
    </row>
    <row r="16" spans="1:15" s="7" customFormat="1" ht="24.95" customHeight="1" x14ac:dyDescent="0.2">
      <c r="A16" s="211"/>
      <c r="B16" s="190"/>
      <c r="C16" s="178"/>
      <c r="D16" s="178"/>
      <c r="E16" s="186"/>
      <c r="F16" s="230"/>
      <c r="G16" s="176"/>
      <c r="H16" s="181"/>
      <c r="I16" s="228"/>
      <c r="N16" s="25"/>
      <c r="O16" s="25"/>
    </row>
    <row r="17" spans="1:15" s="7" customFormat="1" ht="24.95" customHeight="1" x14ac:dyDescent="0.2">
      <c r="A17" s="211"/>
      <c r="B17" s="190"/>
      <c r="C17" s="178"/>
      <c r="D17" s="178"/>
      <c r="E17" s="186"/>
      <c r="F17" s="230"/>
      <c r="G17" s="177"/>
      <c r="H17" s="182"/>
      <c r="I17" s="229"/>
      <c r="N17" s="25"/>
      <c r="O17" s="25"/>
    </row>
    <row r="18" spans="1:15" s="7" customFormat="1" ht="24.95" customHeight="1" x14ac:dyDescent="0.2">
      <c r="A18" s="211"/>
      <c r="B18" s="190" t="str">
        <f>'Admón. Riesgos'!D8</f>
        <v>Deficiente registro en el banco de proyectos</v>
      </c>
      <c r="C18" s="178" t="str">
        <f>'Admón. Riesgos'!O8</f>
        <v>ZONA DE RIESGO MODERADO</v>
      </c>
      <c r="D18" s="178" t="str">
        <f>'Valoracion '!P25</f>
        <v>ZONA DE RIESGO MODERADO</v>
      </c>
      <c r="E18" s="186" t="str">
        <f>'Valoracion '!Q25:Q25</f>
        <v>Se mantiene en la zona de riesgo</v>
      </c>
      <c r="F18" s="230" t="s">
        <v>9</v>
      </c>
      <c r="G18" s="175" t="s">
        <v>275</v>
      </c>
      <c r="H18" s="180" t="s">
        <v>268</v>
      </c>
      <c r="I18" s="227" t="s">
        <v>269</v>
      </c>
      <c r="N18" s="25"/>
      <c r="O18" s="25"/>
    </row>
    <row r="19" spans="1:15" s="7" customFormat="1" ht="24.95" customHeight="1" x14ac:dyDescent="0.2">
      <c r="A19" s="211"/>
      <c r="B19" s="190"/>
      <c r="C19" s="178"/>
      <c r="D19" s="178"/>
      <c r="E19" s="186"/>
      <c r="F19" s="230"/>
      <c r="G19" s="176"/>
      <c r="H19" s="181"/>
      <c r="I19" s="228"/>
      <c r="N19" s="25"/>
      <c r="O19" s="25"/>
    </row>
    <row r="20" spans="1:15" s="7" customFormat="1" ht="24.95" customHeight="1" x14ac:dyDescent="0.2">
      <c r="A20" s="211"/>
      <c r="B20" s="190"/>
      <c r="C20" s="178"/>
      <c r="D20" s="178"/>
      <c r="E20" s="186"/>
      <c r="F20" s="230"/>
      <c r="G20" s="177"/>
      <c r="H20" s="182"/>
      <c r="I20" s="229"/>
      <c r="N20" s="25"/>
      <c r="O20" s="25"/>
    </row>
    <row r="21" spans="1:15" s="7" customFormat="1" ht="24.95" customHeight="1" x14ac:dyDescent="0.2">
      <c r="A21" s="211"/>
      <c r="B21" s="190" t="str">
        <f>'Admón. Riesgos'!D9</f>
        <v>Falta de socializacion del Estatuto General de la Contratacion Publica a lo todos los servidores como mecanismo de transparencia al procedimiento de contratacion</v>
      </c>
      <c r="C21" s="178" t="str">
        <f>'Admón. Riesgos'!O9</f>
        <v>ZONA DE RIESGO IMPORTANTE</v>
      </c>
      <c r="D21" s="178" t="str">
        <f>'Valoracion '!P30</f>
        <v>ZONA DE RIESGO IMPORTANTE</v>
      </c>
      <c r="E21" s="186" t="str">
        <f>'Valoracion '!Q30:Q30</f>
        <v>Se mantiene en la zona de riesgo</v>
      </c>
      <c r="F21" s="230" t="s">
        <v>9</v>
      </c>
      <c r="G21" s="175" t="s">
        <v>587</v>
      </c>
      <c r="H21" s="175" t="s">
        <v>588</v>
      </c>
      <c r="I21" s="234" t="s">
        <v>269</v>
      </c>
      <c r="N21" s="25"/>
      <c r="O21" s="25"/>
    </row>
    <row r="22" spans="1:15" s="7" customFormat="1" ht="24.95" customHeight="1" x14ac:dyDescent="0.2">
      <c r="A22" s="211"/>
      <c r="B22" s="190"/>
      <c r="C22" s="178"/>
      <c r="D22" s="178"/>
      <c r="E22" s="186"/>
      <c r="F22" s="230"/>
      <c r="G22" s="176"/>
      <c r="H22" s="176"/>
      <c r="I22" s="235"/>
      <c r="N22" s="25"/>
      <c r="O22" s="25"/>
    </row>
    <row r="23" spans="1:15" s="7" customFormat="1" ht="24.95" customHeight="1" x14ac:dyDescent="0.2">
      <c r="A23" s="211"/>
      <c r="B23" s="190"/>
      <c r="C23" s="178"/>
      <c r="D23" s="178"/>
      <c r="E23" s="186"/>
      <c r="F23" s="230"/>
      <c r="G23" s="177"/>
      <c r="H23" s="177"/>
      <c r="I23" s="236"/>
      <c r="N23" s="25"/>
      <c r="O23" s="25"/>
    </row>
    <row r="24" spans="1:15" s="7" customFormat="1" ht="24.95" customHeight="1" x14ac:dyDescent="0.2">
      <c r="A24" s="211"/>
      <c r="B24" s="190" t="str">
        <f>'Admón. Riesgos'!D10</f>
        <v>Celebracion de contrato sin el cumplimiento de los requisitos legales</v>
      </c>
      <c r="C24" s="178" t="str">
        <f>'Admón. Riesgos'!O10</f>
        <v>ZONA DE RIESGO ACEPTABLE</v>
      </c>
      <c r="D24" s="178" t="str">
        <f>'Valoracion '!P35</f>
        <v>ZONA DE RIESGO ACEPTABLE</v>
      </c>
      <c r="E24" s="186" t="str">
        <f>'Valoracion '!Q35:Q35</f>
        <v>Se mantiene en la zona de riesgo</v>
      </c>
      <c r="F24" s="230" t="s">
        <v>9</v>
      </c>
      <c r="G24" s="175" t="s">
        <v>589</v>
      </c>
      <c r="H24" s="175" t="s">
        <v>588</v>
      </c>
      <c r="I24" s="234" t="s">
        <v>269</v>
      </c>
      <c r="N24" s="25"/>
      <c r="O24" s="25"/>
    </row>
    <row r="25" spans="1:15" s="7" customFormat="1" ht="24.95" customHeight="1" x14ac:dyDescent="0.2">
      <c r="A25" s="211"/>
      <c r="B25" s="190"/>
      <c r="C25" s="178"/>
      <c r="D25" s="178"/>
      <c r="E25" s="186"/>
      <c r="F25" s="230"/>
      <c r="G25" s="176"/>
      <c r="H25" s="176"/>
      <c r="I25" s="235"/>
      <c r="N25" s="25"/>
      <c r="O25" s="25"/>
    </row>
    <row r="26" spans="1:15" s="7" customFormat="1" ht="24.95" customHeight="1" x14ac:dyDescent="0.2">
      <c r="A26" s="211"/>
      <c r="B26" s="190"/>
      <c r="C26" s="178"/>
      <c r="D26" s="178"/>
      <c r="E26" s="186"/>
      <c r="F26" s="230"/>
      <c r="G26" s="177"/>
      <c r="H26" s="177"/>
      <c r="I26" s="236"/>
      <c r="N26" s="25"/>
      <c r="O26" s="25"/>
    </row>
    <row r="27" spans="1:15" s="7" customFormat="1" ht="24.95" customHeight="1" x14ac:dyDescent="0.2">
      <c r="A27" s="211"/>
      <c r="B27" s="190" t="str">
        <f>'Admón. Riesgos'!D11</f>
        <v xml:space="preserve">Intereses ilicitos en la celebracion de contartos </v>
      </c>
      <c r="C27" s="178" t="str">
        <f>'Admón. Riesgos'!O11</f>
        <v>ZONA DE RIESGO IMPORTANTE</v>
      </c>
      <c r="D27" s="178" t="str">
        <f>'Valoracion '!P40</f>
        <v>ZONA DE RIESGO IMPORTANTE</v>
      </c>
      <c r="E27" s="186" t="str">
        <f>'Valoracion '!Q40:Q40</f>
        <v>Se mantiene en la zona de riesgo</v>
      </c>
      <c r="F27" s="230" t="s">
        <v>9</v>
      </c>
      <c r="G27" s="175"/>
      <c r="H27" s="175" t="s">
        <v>588</v>
      </c>
      <c r="I27" s="234" t="s">
        <v>269</v>
      </c>
      <c r="N27" s="25"/>
      <c r="O27" s="25"/>
    </row>
    <row r="28" spans="1:15" s="7" customFormat="1" ht="24.95" customHeight="1" x14ac:dyDescent="0.2">
      <c r="A28" s="211"/>
      <c r="B28" s="190"/>
      <c r="C28" s="178"/>
      <c r="D28" s="178"/>
      <c r="E28" s="186"/>
      <c r="F28" s="230"/>
      <c r="G28" s="176"/>
      <c r="H28" s="176"/>
      <c r="I28" s="235"/>
      <c r="N28" s="25"/>
      <c r="O28" s="25"/>
    </row>
    <row r="29" spans="1:15" s="7" customFormat="1" ht="24.95" customHeight="1" x14ac:dyDescent="0.2">
      <c r="A29" s="211"/>
      <c r="B29" s="190"/>
      <c r="C29" s="178"/>
      <c r="D29" s="178"/>
      <c r="E29" s="186"/>
      <c r="F29" s="230"/>
      <c r="G29" s="177"/>
      <c r="H29" s="177"/>
      <c r="I29" s="236"/>
      <c r="N29" s="25"/>
      <c r="O29" s="25"/>
    </row>
    <row r="30" spans="1:15" s="7" customFormat="1" ht="24.95" customHeight="1" x14ac:dyDescent="0.2">
      <c r="A30" s="211"/>
      <c r="B30" s="190" t="str">
        <f>'Admón. Riesgos'!D12</f>
        <v>Violacion al regimen de inhabilidades e incompatibilidad</v>
      </c>
      <c r="C30" s="178" t="str">
        <f>'Admón. Riesgos'!O12</f>
        <v>ZONA DE RIESGO ACEPTABLE</v>
      </c>
      <c r="D30" s="178" t="str">
        <f>'Valoracion '!P45</f>
        <v>ZONA DE RIESGO ACEPTABLE</v>
      </c>
      <c r="E30" s="186" t="str">
        <f>'Valoracion '!Q45:Q45</f>
        <v>Se mantiene en la zona de riesgo</v>
      </c>
      <c r="F30" s="230" t="s">
        <v>9</v>
      </c>
      <c r="G30" s="175" t="s">
        <v>590</v>
      </c>
      <c r="H30" s="175" t="s">
        <v>588</v>
      </c>
      <c r="I30" s="234" t="s">
        <v>269</v>
      </c>
      <c r="N30" s="25"/>
      <c r="O30" s="25"/>
    </row>
    <row r="31" spans="1:15" s="7" customFormat="1" ht="24.95" customHeight="1" x14ac:dyDescent="0.2">
      <c r="A31" s="211"/>
      <c r="B31" s="190"/>
      <c r="C31" s="178"/>
      <c r="D31" s="178"/>
      <c r="E31" s="186"/>
      <c r="F31" s="230"/>
      <c r="G31" s="176"/>
      <c r="H31" s="176"/>
      <c r="I31" s="235"/>
      <c r="N31" s="25"/>
      <c r="O31" s="25"/>
    </row>
    <row r="32" spans="1:15" s="7" customFormat="1" ht="24.95" customHeight="1" x14ac:dyDescent="0.2">
      <c r="A32" s="211"/>
      <c r="B32" s="190"/>
      <c r="C32" s="178"/>
      <c r="D32" s="178"/>
      <c r="E32" s="186"/>
      <c r="F32" s="230"/>
      <c r="G32" s="177"/>
      <c r="H32" s="177"/>
      <c r="I32" s="236"/>
      <c r="N32" s="25"/>
      <c r="O32" s="25"/>
    </row>
    <row r="33" spans="1:15" s="7" customFormat="1" ht="24.95" customHeight="1" x14ac:dyDescent="0.2">
      <c r="A33" s="211"/>
      <c r="B33" s="190" t="str">
        <f>'Admón. Riesgos'!D13</f>
        <v>Liquidar el contrato sin verificar el efectivo cumplimiento del objeto contractual</v>
      </c>
      <c r="C33" s="178" t="str">
        <f>'Admón. Riesgos'!O13</f>
        <v>ZONA DE RIESGO MODERADO</v>
      </c>
      <c r="D33" s="178" t="str">
        <f>'Valoracion '!P50</f>
        <v>ZONA DE RIESGO MODERADO</v>
      </c>
      <c r="E33" s="186" t="str">
        <f>'Valoracion '!Q50:Q50</f>
        <v>Se mantiene en la zona de riesgo</v>
      </c>
      <c r="F33" s="230" t="s">
        <v>9</v>
      </c>
      <c r="G33" s="175" t="s">
        <v>591</v>
      </c>
      <c r="H33" s="175" t="s">
        <v>588</v>
      </c>
      <c r="I33" s="234" t="s">
        <v>269</v>
      </c>
      <c r="N33" s="25"/>
      <c r="O33" s="25"/>
    </row>
    <row r="34" spans="1:15" s="7" customFormat="1" ht="24.95" customHeight="1" x14ac:dyDescent="0.2">
      <c r="A34" s="211"/>
      <c r="B34" s="190"/>
      <c r="C34" s="178"/>
      <c r="D34" s="178"/>
      <c r="E34" s="186"/>
      <c r="F34" s="230"/>
      <c r="G34" s="176"/>
      <c r="H34" s="176"/>
      <c r="I34" s="235"/>
      <c r="N34" s="25"/>
      <c r="O34" s="25"/>
    </row>
    <row r="35" spans="1:15" s="7" customFormat="1" ht="24.95" customHeight="1" x14ac:dyDescent="0.2">
      <c r="A35" s="211"/>
      <c r="B35" s="190"/>
      <c r="C35" s="178"/>
      <c r="D35" s="178"/>
      <c r="E35" s="186"/>
      <c r="F35" s="230"/>
      <c r="G35" s="177"/>
      <c r="H35" s="177"/>
      <c r="I35" s="236"/>
      <c r="N35" s="25"/>
      <c r="O35" s="25"/>
    </row>
    <row r="36" spans="1:15" s="7" customFormat="1" ht="24.95" customHeight="1" x14ac:dyDescent="0.2">
      <c r="A36" s="211"/>
      <c r="B36" s="190" t="str">
        <f>'Admón. Riesgos'!D14</f>
        <v xml:space="preserve">Irregularidades en el proceso de evaluacion de las ofertas </v>
      </c>
      <c r="C36" s="178" t="str">
        <f>'Admón. Riesgos'!O14</f>
        <v>ZONA DE RIESGO IMPORTANTE</v>
      </c>
      <c r="D36" s="178" t="str">
        <f>'Valoracion '!P55</f>
        <v>ZONA DE RIESGO IMPORTANTE</v>
      </c>
      <c r="E36" s="186" t="str">
        <f>'Valoracion '!Q55:Q55</f>
        <v>Se mantiene en la zona de riesgo</v>
      </c>
      <c r="F36" s="230" t="s">
        <v>9</v>
      </c>
      <c r="G36" s="175" t="s">
        <v>592</v>
      </c>
      <c r="H36" s="175" t="s">
        <v>593</v>
      </c>
      <c r="I36" s="234" t="s">
        <v>269</v>
      </c>
      <c r="N36" s="25"/>
      <c r="O36" s="25"/>
    </row>
    <row r="37" spans="1:15" s="7" customFormat="1" ht="24.95" customHeight="1" x14ac:dyDescent="0.2">
      <c r="A37" s="211"/>
      <c r="B37" s="190"/>
      <c r="C37" s="178"/>
      <c r="D37" s="178"/>
      <c r="E37" s="186"/>
      <c r="F37" s="230"/>
      <c r="G37" s="176"/>
      <c r="H37" s="176"/>
      <c r="I37" s="235"/>
      <c r="N37" s="25"/>
      <c r="O37" s="25"/>
    </row>
    <row r="38" spans="1:15" s="7" customFormat="1" ht="24.95" customHeight="1" x14ac:dyDescent="0.2">
      <c r="A38" s="211"/>
      <c r="B38" s="190"/>
      <c r="C38" s="178"/>
      <c r="D38" s="178"/>
      <c r="E38" s="186"/>
      <c r="F38" s="230"/>
      <c r="G38" s="177"/>
      <c r="H38" s="177"/>
      <c r="I38" s="236"/>
      <c r="N38" s="25"/>
      <c r="O38" s="25"/>
    </row>
    <row r="39" spans="1:15" s="7" customFormat="1" ht="24.95" customHeight="1" x14ac:dyDescent="0.2">
      <c r="A39" s="211"/>
      <c r="B39" s="190" t="str">
        <f>'Admón. Riesgos'!D15</f>
        <v>Extralimitacion de funciones en realizar un acto administrativo</v>
      </c>
      <c r="C39" s="178" t="str">
        <f>'Admón. Riesgos'!O15</f>
        <v>ZONA DE RIESGO ACEPTABLE</v>
      </c>
      <c r="D39" s="178" t="str">
        <f>'Valoracion '!P60</f>
        <v>ZONA DE RIESGO ACEPTABLE</v>
      </c>
      <c r="E39" s="186" t="str">
        <f>'Valoracion '!Q60:Q60</f>
        <v>Se mantiene en la zona de riesgo</v>
      </c>
      <c r="F39" s="230" t="s">
        <v>9</v>
      </c>
      <c r="G39" s="175" t="s">
        <v>594</v>
      </c>
      <c r="H39" s="180" t="s">
        <v>420</v>
      </c>
      <c r="I39" s="234" t="s">
        <v>269</v>
      </c>
      <c r="N39" s="25"/>
      <c r="O39" s="25"/>
    </row>
    <row r="40" spans="1:15" s="7" customFormat="1" ht="24.95" customHeight="1" x14ac:dyDescent="0.2">
      <c r="A40" s="211"/>
      <c r="B40" s="190"/>
      <c r="C40" s="178"/>
      <c r="D40" s="178"/>
      <c r="E40" s="186"/>
      <c r="F40" s="230"/>
      <c r="G40" s="176"/>
      <c r="H40" s="181"/>
      <c r="I40" s="235"/>
      <c r="N40" s="25"/>
      <c r="O40" s="25"/>
    </row>
    <row r="41" spans="1:15" s="7" customFormat="1" ht="24.95" customHeight="1" x14ac:dyDescent="0.2">
      <c r="A41" s="211"/>
      <c r="B41" s="190"/>
      <c r="C41" s="178"/>
      <c r="D41" s="178"/>
      <c r="E41" s="186"/>
      <c r="F41" s="230"/>
      <c r="G41" s="177"/>
      <c r="H41" s="182"/>
      <c r="I41" s="236"/>
      <c r="N41" s="25"/>
      <c r="O41" s="25"/>
    </row>
    <row r="42" spans="1:15" s="7" customFormat="1" ht="24.95" customHeight="1" x14ac:dyDescent="0.2">
      <c r="A42" s="211"/>
      <c r="B42" s="190" t="str">
        <f>'Admón. Riesgos'!D16</f>
        <v>Desviacion de poder al realizar un acto administrativo</v>
      </c>
      <c r="C42" s="178" t="str">
        <f>'Admón. Riesgos'!O16</f>
        <v>ZONA DE RIESGO ACEPTABLE</v>
      </c>
      <c r="D42" s="178" t="str">
        <f>'Valoracion '!P65</f>
        <v>ZONA DE RIESGO ACEPTABLE</v>
      </c>
      <c r="E42" s="186" t="str">
        <f>'Valoracion '!Q65:Q65</f>
        <v>Se mantiene en la zona de riesgo</v>
      </c>
      <c r="F42" s="230" t="s">
        <v>9</v>
      </c>
      <c r="G42" s="175" t="s">
        <v>594</v>
      </c>
      <c r="H42" s="180" t="s">
        <v>420</v>
      </c>
      <c r="I42" s="234" t="s">
        <v>269</v>
      </c>
      <c r="N42" s="25"/>
      <c r="O42" s="25"/>
    </row>
    <row r="43" spans="1:15" s="7" customFormat="1" ht="24.95" customHeight="1" x14ac:dyDescent="0.2">
      <c r="A43" s="211"/>
      <c r="B43" s="190"/>
      <c r="C43" s="178"/>
      <c r="D43" s="178"/>
      <c r="E43" s="186"/>
      <c r="F43" s="230"/>
      <c r="G43" s="176"/>
      <c r="H43" s="181"/>
      <c r="I43" s="235"/>
      <c r="N43" s="25"/>
      <c r="O43" s="25"/>
    </row>
    <row r="44" spans="1:15" s="7" customFormat="1" ht="24.95" customHeight="1" x14ac:dyDescent="0.2">
      <c r="A44" s="211"/>
      <c r="B44" s="190"/>
      <c r="C44" s="178"/>
      <c r="D44" s="178"/>
      <c r="E44" s="186"/>
      <c r="F44" s="230"/>
      <c r="G44" s="177"/>
      <c r="H44" s="182"/>
      <c r="I44" s="236"/>
      <c r="N44" s="25"/>
      <c r="O44" s="25"/>
    </row>
    <row r="45" spans="1:15" s="7" customFormat="1" ht="24.95" customHeight="1" x14ac:dyDescent="0.2">
      <c r="A45" s="211"/>
      <c r="B45" s="190" t="str">
        <f>'Admón. Riesgos'!D17</f>
        <v>Errores aritmetico o involuntario al momento de asignar valores en el acto administrativo</v>
      </c>
      <c r="C45" s="178" t="str">
        <f>'Admón. Riesgos'!O17</f>
        <v>ZONA DE RIESGO IMPORTANTE</v>
      </c>
      <c r="D45" s="178" t="str">
        <f>'Valoracion '!P70</f>
        <v>ZONA DE RIESGO IMPORTANTE</v>
      </c>
      <c r="E45" s="186" t="str">
        <f>'Valoracion '!Q70:Q70</f>
        <v>Se mantiene en la zona de riesgo</v>
      </c>
      <c r="F45" s="230" t="s">
        <v>9</v>
      </c>
      <c r="G45" s="175" t="s">
        <v>595</v>
      </c>
      <c r="H45" s="180" t="s">
        <v>596</v>
      </c>
      <c r="I45" s="234" t="s">
        <v>269</v>
      </c>
      <c r="N45" s="25"/>
      <c r="O45" s="25"/>
    </row>
    <row r="46" spans="1:15" s="7" customFormat="1" ht="24.95" customHeight="1" x14ac:dyDescent="0.2">
      <c r="A46" s="211"/>
      <c r="B46" s="190"/>
      <c r="C46" s="178"/>
      <c r="D46" s="178"/>
      <c r="E46" s="186"/>
      <c r="F46" s="230"/>
      <c r="G46" s="176"/>
      <c r="H46" s="181"/>
      <c r="I46" s="235"/>
      <c r="N46" s="25"/>
      <c r="O46" s="25"/>
    </row>
    <row r="47" spans="1:15" s="7" customFormat="1" ht="24.95" customHeight="1" x14ac:dyDescent="0.2">
      <c r="A47" s="211"/>
      <c r="B47" s="190"/>
      <c r="C47" s="178"/>
      <c r="D47" s="178"/>
      <c r="E47" s="186"/>
      <c r="F47" s="230"/>
      <c r="G47" s="177"/>
      <c r="H47" s="182"/>
      <c r="I47" s="236"/>
      <c r="N47" s="25"/>
      <c r="O47" s="25"/>
    </row>
    <row r="48" spans="1:15" s="7" customFormat="1" ht="24.95" customHeight="1" x14ac:dyDescent="0.2">
      <c r="A48" s="211"/>
      <c r="B48" s="190" t="str">
        <f>'Admón. Riesgos'!D18</f>
        <v xml:space="preserve">Falta y falsa motivacion de un acto administrativo </v>
      </c>
      <c r="C48" s="178" t="str">
        <f>'Admón. Riesgos'!O18</f>
        <v>ZONA DE RIESGO MODERADO</v>
      </c>
      <c r="D48" s="178" t="str">
        <f>'Valoracion '!P75</f>
        <v>ZONA DE RIESGO MODERADO</v>
      </c>
      <c r="E48" s="186" t="str">
        <f>'Valoracion '!Q75:Q75</f>
        <v>Se mantiene en la zona de riesgo</v>
      </c>
      <c r="F48" s="230" t="s">
        <v>9</v>
      </c>
      <c r="G48" s="175" t="s">
        <v>594</v>
      </c>
      <c r="H48" s="180" t="s">
        <v>420</v>
      </c>
      <c r="I48" s="234" t="s">
        <v>269</v>
      </c>
      <c r="N48" s="25"/>
      <c r="O48" s="25"/>
    </row>
    <row r="49" spans="1:15" s="7" customFormat="1" ht="24.95" customHeight="1" x14ac:dyDescent="0.2">
      <c r="A49" s="211"/>
      <c r="B49" s="190"/>
      <c r="C49" s="178"/>
      <c r="D49" s="178"/>
      <c r="E49" s="186"/>
      <c r="F49" s="230"/>
      <c r="G49" s="176"/>
      <c r="H49" s="181"/>
      <c r="I49" s="235"/>
      <c r="N49" s="25"/>
      <c r="O49" s="25"/>
    </row>
    <row r="50" spans="1:15" s="7" customFormat="1" ht="24.95" customHeight="1" x14ac:dyDescent="0.2">
      <c r="A50" s="211"/>
      <c r="B50" s="190"/>
      <c r="C50" s="178"/>
      <c r="D50" s="178"/>
      <c r="E50" s="186"/>
      <c r="F50" s="230"/>
      <c r="G50" s="177"/>
      <c r="H50" s="182"/>
      <c r="I50" s="236"/>
      <c r="N50" s="25"/>
      <c r="O50" s="25"/>
    </row>
    <row r="51" spans="1:15" s="7" customFormat="1" ht="24.95" customHeight="1" x14ac:dyDescent="0.2">
      <c r="A51" s="211"/>
      <c r="B51" s="190" t="str">
        <f>'Admón. Riesgos'!D19</f>
        <v>Error en la formulacion de planes, programa y proyectos al momentos de la elaboracion del PDI</v>
      </c>
      <c r="C51" s="178" t="str">
        <f>'Admón. Riesgos'!O19</f>
        <v>ZONA DE RIESGO MODERADO</v>
      </c>
      <c r="D51" s="178" t="str">
        <f>'Valoracion '!P80</f>
        <v>ZONA DE RIESGO MODERADO</v>
      </c>
      <c r="E51" s="186" t="str">
        <f>'Valoracion '!Q80:Q80</f>
        <v>Se mantiene en la zona de riesgo</v>
      </c>
      <c r="F51" s="230" t="s">
        <v>9</v>
      </c>
      <c r="G51" s="175" t="s">
        <v>597</v>
      </c>
      <c r="H51" s="175" t="s">
        <v>598</v>
      </c>
      <c r="I51" s="234" t="s">
        <v>269</v>
      </c>
      <c r="N51" s="25"/>
      <c r="O51" s="25"/>
    </row>
    <row r="52" spans="1:15" s="7" customFormat="1" ht="24.95" customHeight="1" x14ac:dyDescent="0.2">
      <c r="A52" s="211"/>
      <c r="B52" s="190"/>
      <c r="C52" s="178"/>
      <c r="D52" s="178"/>
      <c r="E52" s="186"/>
      <c r="F52" s="230"/>
      <c r="G52" s="176"/>
      <c r="H52" s="176"/>
      <c r="I52" s="235"/>
      <c r="N52" s="25"/>
      <c r="O52" s="25"/>
    </row>
    <row r="53" spans="1:15" s="7" customFormat="1" ht="24.95" customHeight="1" x14ac:dyDescent="0.2">
      <c r="A53" s="211"/>
      <c r="B53" s="190"/>
      <c r="C53" s="178"/>
      <c r="D53" s="178"/>
      <c r="E53" s="186"/>
      <c r="F53" s="230"/>
      <c r="G53" s="177"/>
      <c r="H53" s="177"/>
      <c r="I53" s="236"/>
      <c r="N53" s="25"/>
      <c r="O53" s="25"/>
    </row>
    <row r="54" spans="1:15" s="7" customFormat="1" ht="24.95" customHeight="1" x14ac:dyDescent="0.2">
      <c r="A54" s="211"/>
      <c r="B54" s="190" t="str">
        <f>'Admón. Riesgos'!D20</f>
        <v>Falta la participacion de todos los estamentos en PDI</v>
      </c>
      <c r="C54" s="178" t="str">
        <f>'Admón. Riesgos'!O20</f>
        <v>ZONA DE RIESGO IMPORTANTE</v>
      </c>
      <c r="D54" s="178" t="str">
        <f>'Valoracion '!P85</f>
        <v>ZONA DE RIESGO IMPORTANTE</v>
      </c>
      <c r="E54" s="186" t="str">
        <f>'Valoracion '!Q85:Q85</f>
        <v>Se mantiene en la zona de riesgo</v>
      </c>
      <c r="F54" s="230" t="s">
        <v>9</v>
      </c>
      <c r="G54" s="175" t="s">
        <v>599</v>
      </c>
      <c r="H54" s="175" t="s">
        <v>598</v>
      </c>
      <c r="I54" s="234" t="s">
        <v>269</v>
      </c>
      <c r="N54" s="25"/>
      <c r="O54" s="25"/>
    </row>
    <row r="55" spans="1:15" s="7" customFormat="1" ht="24.95" customHeight="1" x14ac:dyDescent="0.2">
      <c r="A55" s="211"/>
      <c r="B55" s="190"/>
      <c r="C55" s="178"/>
      <c r="D55" s="178"/>
      <c r="E55" s="186"/>
      <c r="F55" s="230"/>
      <c r="G55" s="176"/>
      <c r="H55" s="176"/>
      <c r="I55" s="235"/>
      <c r="N55" s="25"/>
      <c r="O55" s="25"/>
    </row>
    <row r="56" spans="1:15" s="7" customFormat="1" ht="24.95" customHeight="1" x14ac:dyDescent="0.2">
      <c r="A56" s="211"/>
      <c r="B56" s="190"/>
      <c r="C56" s="178"/>
      <c r="D56" s="178"/>
      <c r="E56" s="186"/>
      <c r="F56" s="230"/>
      <c r="G56" s="177"/>
      <c r="H56" s="177"/>
      <c r="I56" s="236"/>
      <c r="N56" s="25"/>
      <c r="O56" s="25"/>
    </row>
    <row r="57" spans="1:15" s="7" customFormat="1" ht="24.95" customHeight="1" x14ac:dyDescent="0.2">
      <c r="A57" s="211"/>
      <c r="B57" s="190" t="str">
        <f>'Admón. Riesgos'!D21</f>
        <v>Falta de fijacion de indicadores apropiados para medir logros en el PDI</v>
      </c>
      <c r="C57" s="178" t="str">
        <f>'Admón. Riesgos'!O21</f>
        <v>ZONA DE RIESGO IMPORTANTE</v>
      </c>
      <c r="D57" s="178" t="str">
        <f>'Valoracion '!P90</f>
        <v>ZONA DE RIESGO IMPORTANTE</v>
      </c>
      <c r="E57" s="186" t="str">
        <f>'Valoracion '!Q90:Q90</f>
        <v>Se mantiene en la zona de riesgo</v>
      </c>
      <c r="F57" s="230" t="s">
        <v>9</v>
      </c>
      <c r="G57" s="175" t="s">
        <v>600</v>
      </c>
      <c r="H57" s="175" t="s">
        <v>598</v>
      </c>
      <c r="I57" s="234" t="s">
        <v>269</v>
      </c>
      <c r="N57" s="25"/>
      <c r="O57" s="25"/>
    </row>
    <row r="58" spans="1:15" s="7" customFormat="1" ht="24.95" customHeight="1" x14ac:dyDescent="0.2">
      <c r="A58" s="211"/>
      <c r="B58" s="190"/>
      <c r="C58" s="178"/>
      <c r="D58" s="178"/>
      <c r="E58" s="186"/>
      <c r="F58" s="230"/>
      <c r="G58" s="176"/>
      <c r="H58" s="176"/>
      <c r="I58" s="235"/>
      <c r="N58" s="25"/>
      <c r="O58" s="25"/>
    </row>
    <row r="59" spans="1:15" s="7" customFormat="1" ht="24.95" customHeight="1" x14ac:dyDescent="0.2">
      <c r="A59" s="211"/>
      <c r="B59" s="190"/>
      <c r="C59" s="178"/>
      <c r="D59" s="178"/>
      <c r="E59" s="186"/>
      <c r="F59" s="230"/>
      <c r="G59" s="177"/>
      <c r="H59" s="177"/>
      <c r="I59" s="236"/>
      <c r="N59" s="25"/>
      <c r="O59" s="25"/>
    </row>
    <row r="60" spans="1:15" s="7" customFormat="1" ht="24.95" customHeight="1" x14ac:dyDescent="0.2">
      <c r="A60" s="211"/>
      <c r="B60" s="190" t="str">
        <f>'Admón. Riesgos'!D22</f>
        <v>Fijacion de metas itopica en el PDI</v>
      </c>
      <c r="C60" s="178" t="str">
        <f>'Admón. Riesgos'!O22</f>
        <v>ZONA DE RIESGO IMPORTANTE</v>
      </c>
      <c r="D60" s="178" t="str">
        <f>'Valoracion '!P95</f>
        <v>ZONA DE RIESGO IMPORTANTE</v>
      </c>
      <c r="E60" s="186" t="str">
        <f>'Valoracion '!Q95:Q95</f>
        <v>Se mantiene en la zona de riesgo</v>
      </c>
      <c r="F60" s="230" t="s">
        <v>9</v>
      </c>
      <c r="G60" s="175" t="s">
        <v>601</v>
      </c>
      <c r="H60" s="175" t="s">
        <v>598</v>
      </c>
      <c r="I60" s="234" t="s">
        <v>269</v>
      </c>
      <c r="N60" s="25"/>
      <c r="O60" s="25"/>
    </row>
    <row r="61" spans="1:15" s="7" customFormat="1" ht="24.95" customHeight="1" x14ac:dyDescent="0.2">
      <c r="A61" s="211"/>
      <c r="B61" s="190"/>
      <c r="C61" s="178"/>
      <c r="D61" s="178"/>
      <c r="E61" s="186"/>
      <c r="F61" s="230"/>
      <c r="G61" s="176"/>
      <c r="H61" s="176"/>
      <c r="I61" s="235"/>
      <c r="N61" s="25"/>
      <c r="O61" s="25"/>
    </row>
    <row r="62" spans="1:15" s="7" customFormat="1" ht="24.95" customHeight="1" x14ac:dyDescent="0.2">
      <c r="A62" s="211"/>
      <c r="B62" s="190"/>
      <c r="C62" s="178"/>
      <c r="D62" s="178"/>
      <c r="E62" s="186"/>
      <c r="F62" s="230"/>
      <c r="G62" s="177"/>
      <c r="H62" s="177"/>
      <c r="I62" s="236"/>
      <c r="N62" s="25"/>
      <c r="O62" s="25"/>
    </row>
    <row r="63" spans="1:15" s="7" customFormat="1" ht="24.95" customHeight="1" x14ac:dyDescent="0.2">
      <c r="A63" s="211"/>
      <c r="B63" s="190" t="str">
        <f>'Admón. Riesgos'!D23</f>
        <v>Falta de asignacion de recursos presupuestales a los proyectos</v>
      </c>
      <c r="C63" s="178" t="str">
        <f>'Admón. Riesgos'!O23</f>
        <v>ZONA DE RIESGO INACEPTABLE</v>
      </c>
      <c r="D63" s="178" t="str">
        <f>'Valoracion '!P100</f>
        <v>ZONA DE RIESGO INACEPTABLE</v>
      </c>
      <c r="E63" s="186" t="str">
        <f>'Valoracion '!Q100:Q100</f>
        <v>Se mantiene en la zona de riesgo</v>
      </c>
      <c r="F63" s="230" t="s">
        <v>9</v>
      </c>
      <c r="G63" s="175" t="s">
        <v>602</v>
      </c>
      <c r="H63" s="175" t="s">
        <v>598</v>
      </c>
      <c r="I63" s="234" t="s">
        <v>269</v>
      </c>
      <c r="N63" s="25"/>
      <c r="O63" s="25"/>
    </row>
    <row r="64" spans="1:15" s="7" customFormat="1" ht="24.95" customHeight="1" x14ac:dyDescent="0.2">
      <c r="A64" s="211"/>
      <c r="B64" s="190"/>
      <c r="C64" s="178"/>
      <c r="D64" s="178"/>
      <c r="E64" s="186"/>
      <c r="F64" s="230"/>
      <c r="G64" s="176"/>
      <c r="H64" s="176"/>
      <c r="I64" s="235"/>
      <c r="N64" s="25"/>
      <c r="O64" s="25"/>
    </row>
    <row r="65" spans="1:15" s="7" customFormat="1" ht="24.95" customHeight="1" x14ac:dyDescent="0.2">
      <c r="A65" s="211"/>
      <c r="B65" s="190"/>
      <c r="C65" s="178"/>
      <c r="D65" s="178"/>
      <c r="E65" s="186"/>
      <c r="F65" s="230"/>
      <c r="G65" s="177"/>
      <c r="H65" s="177"/>
      <c r="I65" s="236"/>
      <c r="N65" s="25"/>
      <c r="O65" s="25"/>
    </row>
    <row r="66" spans="1:15" s="7" customFormat="1" ht="24.95" customHeight="1" x14ac:dyDescent="0.2">
      <c r="A66" s="211"/>
      <c r="B66" s="190" t="str">
        <f>'Admón. Riesgos'!D24</f>
        <v xml:space="preserve">Sobrestimacion al presupuesto de ingresos de la institucion </v>
      </c>
      <c r="C66" s="178" t="str">
        <f>'Admón. Riesgos'!O24</f>
        <v>ZONA DE RIESGO ACEPTABLE</v>
      </c>
      <c r="D66" s="178" t="str">
        <f>'Valoracion '!P105</f>
        <v>ZONA DE RIESGO ACEPTABLE</v>
      </c>
      <c r="E66" s="186" t="str">
        <f>'Valoracion '!Q105:Q105</f>
        <v>Se mantiene en la zona de riesgo</v>
      </c>
      <c r="F66" s="230" t="s">
        <v>9</v>
      </c>
      <c r="G66" s="203" t="s">
        <v>603</v>
      </c>
      <c r="H66" s="231" t="s">
        <v>604</v>
      </c>
      <c r="I66" s="234" t="s">
        <v>269</v>
      </c>
      <c r="N66" s="25"/>
      <c r="O66" s="25"/>
    </row>
    <row r="67" spans="1:15" s="7" customFormat="1" ht="24.95" customHeight="1" x14ac:dyDescent="0.2">
      <c r="A67" s="211"/>
      <c r="B67" s="190"/>
      <c r="C67" s="178"/>
      <c r="D67" s="178"/>
      <c r="E67" s="186"/>
      <c r="F67" s="230"/>
      <c r="G67" s="204"/>
      <c r="H67" s="232"/>
      <c r="I67" s="235"/>
      <c r="N67" s="25"/>
      <c r="O67" s="25"/>
    </row>
    <row r="68" spans="1:15" s="7" customFormat="1" ht="24.95" customHeight="1" x14ac:dyDescent="0.2">
      <c r="A68" s="211"/>
      <c r="B68" s="190"/>
      <c r="C68" s="178"/>
      <c r="D68" s="178"/>
      <c r="E68" s="186"/>
      <c r="F68" s="230"/>
      <c r="G68" s="205"/>
      <c r="H68" s="233"/>
      <c r="I68" s="236"/>
      <c r="N68" s="25"/>
      <c r="O68" s="25"/>
    </row>
    <row r="69" spans="1:15" s="7" customFormat="1" ht="24.95" customHeight="1" x14ac:dyDescent="0.2">
      <c r="A69" s="211"/>
      <c r="B69" s="190" t="str">
        <f>'Admón. Riesgos'!D25</f>
        <v>Subestimar el presupuesto de ingresos de la institucion</v>
      </c>
      <c r="C69" s="178" t="str">
        <f>'Admón. Riesgos'!O25</f>
        <v>ZONA DE RIESGO ACEPTABLE</v>
      </c>
      <c r="D69" s="178" t="str">
        <f>'Valoracion '!P110</f>
        <v>ZONA DE RIESGO ACEPTABLE</v>
      </c>
      <c r="E69" s="186" t="str">
        <f>'Valoracion '!Q110:Q110</f>
        <v>Se mantiene en la zona de riesgo</v>
      </c>
      <c r="F69" s="230" t="s">
        <v>9</v>
      </c>
      <c r="G69" s="203" t="s">
        <v>603</v>
      </c>
      <c r="H69" s="231" t="s">
        <v>604</v>
      </c>
      <c r="I69" s="234" t="s">
        <v>269</v>
      </c>
      <c r="N69" s="25"/>
      <c r="O69" s="25"/>
    </row>
    <row r="70" spans="1:15" s="7" customFormat="1" ht="24.95" customHeight="1" x14ac:dyDescent="0.2">
      <c r="A70" s="211"/>
      <c r="B70" s="190"/>
      <c r="C70" s="178"/>
      <c r="D70" s="178"/>
      <c r="E70" s="186"/>
      <c r="F70" s="230"/>
      <c r="G70" s="204"/>
      <c r="H70" s="232"/>
      <c r="I70" s="235"/>
      <c r="N70" s="25"/>
      <c r="O70" s="25"/>
    </row>
    <row r="71" spans="1:15" s="7" customFormat="1" ht="24.95" customHeight="1" x14ac:dyDescent="0.2">
      <c r="A71" s="211"/>
      <c r="B71" s="190"/>
      <c r="C71" s="178"/>
      <c r="D71" s="178"/>
      <c r="E71" s="186"/>
      <c r="F71" s="230"/>
      <c r="G71" s="205"/>
      <c r="H71" s="233"/>
      <c r="I71" s="236"/>
      <c r="N71" s="25"/>
      <c r="O71" s="25"/>
    </row>
    <row r="72" spans="1:15" s="7" customFormat="1" ht="24.95" customHeight="1" x14ac:dyDescent="0.2">
      <c r="A72" s="211"/>
      <c r="B72" s="190" t="str">
        <f>'Admón. Riesgos'!D26</f>
        <v>Sobrestimacion al presupuesto de gasto de la institucion</v>
      </c>
      <c r="C72" s="178" t="str">
        <f>'Admón. Riesgos'!O26</f>
        <v>ZONA DE RIESGO ACEPTABLE</v>
      </c>
      <c r="D72" s="178" t="str">
        <f>'Valoracion '!P115</f>
        <v>ZONA DE RIESGO ACEPTABLE</v>
      </c>
      <c r="E72" s="186" t="str">
        <f>'Valoracion '!Q115:Q115</f>
        <v>Se mantiene en la zona de riesgo</v>
      </c>
      <c r="F72" s="230" t="s">
        <v>9</v>
      </c>
      <c r="G72" s="203"/>
      <c r="H72" s="231" t="s">
        <v>604</v>
      </c>
      <c r="I72" s="234" t="s">
        <v>269</v>
      </c>
      <c r="N72" s="25"/>
      <c r="O72" s="25"/>
    </row>
    <row r="73" spans="1:15" s="7" customFormat="1" ht="24.95" customHeight="1" x14ac:dyDescent="0.2">
      <c r="A73" s="211"/>
      <c r="B73" s="190"/>
      <c r="C73" s="178"/>
      <c r="D73" s="178"/>
      <c r="E73" s="186"/>
      <c r="F73" s="230"/>
      <c r="G73" s="204"/>
      <c r="H73" s="232"/>
      <c r="I73" s="235"/>
      <c r="N73" s="25"/>
      <c r="O73" s="25"/>
    </row>
    <row r="74" spans="1:15" s="7" customFormat="1" ht="24.95" customHeight="1" x14ac:dyDescent="0.2">
      <c r="A74" s="211"/>
      <c r="B74" s="190"/>
      <c r="C74" s="178"/>
      <c r="D74" s="178"/>
      <c r="E74" s="186"/>
      <c r="F74" s="230"/>
      <c r="G74" s="205"/>
      <c r="H74" s="233"/>
      <c r="I74" s="236"/>
      <c r="N74" s="25"/>
      <c r="O74" s="25"/>
    </row>
    <row r="75" spans="1:15" s="7" customFormat="1" ht="24.95" customHeight="1" x14ac:dyDescent="0.2">
      <c r="A75" s="211"/>
      <c r="B75" s="190" t="str">
        <f>'Admón. Riesgos'!D27</f>
        <v>Subestimar el presupuesto de gasto de la institucion</v>
      </c>
      <c r="C75" s="178" t="str">
        <f>'Admón. Riesgos'!O27</f>
        <v>ZONA DE RIESGO ACEPTABLE</v>
      </c>
      <c r="D75" s="178" t="str">
        <f>'Valoracion '!P120</f>
        <v>ZONA DE RIESGO ACEPTABLE</v>
      </c>
      <c r="E75" s="186" t="str">
        <f>'Valoracion '!Q120:Q120</f>
        <v>Se mantiene en la zona de riesgo</v>
      </c>
      <c r="F75" s="230" t="s">
        <v>9</v>
      </c>
      <c r="G75" s="203" t="s">
        <v>605</v>
      </c>
      <c r="H75" s="240" t="s">
        <v>604</v>
      </c>
      <c r="I75" s="234" t="s">
        <v>269</v>
      </c>
      <c r="N75" s="25"/>
      <c r="O75" s="25"/>
    </row>
    <row r="76" spans="1:15" s="7" customFormat="1" ht="24.95" customHeight="1" x14ac:dyDescent="0.2">
      <c r="A76" s="211"/>
      <c r="B76" s="190"/>
      <c r="C76" s="178"/>
      <c r="D76" s="178"/>
      <c r="E76" s="186"/>
      <c r="F76" s="230"/>
      <c r="G76" s="204"/>
      <c r="H76" s="241"/>
      <c r="I76" s="235"/>
      <c r="N76" s="25"/>
      <c r="O76" s="25"/>
    </row>
    <row r="77" spans="1:15" s="7" customFormat="1" ht="24.95" customHeight="1" x14ac:dyDescent="0.2">
      <c r="A77" s="211"/>
      <c r="B77" s="190"/>
      <c r="C77" s="178"/>
      <c r="D77" s="178"/>
      <c r="E77" s="186"/>
      <c r="F77" s="230"/>
      <c r="G77" s="205"/>
      <c r="H77" s="242"/>
      <c r="I77" s="236"/>
      <c r="N77" s="25"/>
      <c r="O77" s="25"/>
    </row>
    <row r="78" spans="1:15" s="7" customFormat="1" ht="24.95" customHeight="1" x14ac:dyDescent="0.2">
      <c r="A78" s="211"/>
      <c r="B78" s="190" t="str">
        <f>'Admón. Riesgos'!D28</f>
        <v>Falta de subestacion de los ingresos y gastos</v>
      </c>
      <c r="C78" s="178" t="str">
        <f>'Admón. Riesgos'!O28</f>
        <v>ZONA DE RIESGO ACEPTABLE</v>
      </c>
      <c r="D78" s="178" t="str">
        <f>'Valoracion '!P125</f>
        <v>ZONA DE RIESGO ACEPTABLE</v>
      </c>
      <c r="E78" s="186" t="str">
        <f>'Valoracion '!Q125:Q125</f>
        <v>Se mantiene en la zona de riesgo</v>
      </c>
      <c r="F78" s="230" t="s">
        <v>9</v>
      </c>
      <c r="G78" s="203"/>
      <c r="H78" s="240" t="s">
        <v>604</v>
      </c>
      <c r="I78" s="234" t="s">
        <v>269</v>
      </c>
      <c r="N78" s="25"/>
      <c r="O78" s="25"/>
    </row>
    <row r="79" spans="1:15" s="7" customFormat="1" ht="24.95" customHeight="1" x14ac:dyDescent="0.2">
      <c r="A79" s="211"/>
      <c r="B79" s="190"/>
      <c r="C79" s="178"/>
      <c r="D79" s="178"/>
      <c r="E79" s="186"/>
      <c r="F79" s="230"/>
      <c r="G79" s="204"/>
      <c r="H79" s="241"/>
      <c r="I79" s="235"/>
      <c r="N79" s="25"/>
      <c r="O79" s="25"/>
    </row>
    <row r="80" spans="1:15" s="7" customFormat="1" ht="24.95" customHeight="1" x14ac:dyDescent="0.2">
      <c r="A80" s="211"/>
      <c r="B80" s="190"/>
      <c r="C80" s="178"/>
      <c r="D80" s="178"/>
      <c r="E80" s="186"/>
      <c r="F80" s="230"/>
      <c r="G80" s="205"/>
      <c r="H80" s="242"/>
      <c r="I80" s="236"/>
      <c r="N80" s="25"/>
      <c r="O80" s="25"/>
    </row>
    <row r="81" spans="1:15" s="7" customFormat="1" ht="24.95" customHeight="1" x14ac:dyDescent="0.2">
      <c r="A81" s="211"/>
      <c r="B81" s="190" t="str">
        <f>'Admón. Riesgos'!D29</f>
        <v xml:space="preserve">omision de normas que rige el presupuesto publico </v>
      </c>
      <c r="C81" s="178" t="str">
        <f>'Admón. Riesgos'!O29</f>
        <v>ZONA DE RIESGO ACEPTABLE</v>
      </c>
      <c r="D81" s="178" t="str">
        <f>'Valoracion '!P130</f>
        <v>ZONA DE RIESGO ACEPTABLE</v>
      </c>
      <c r="E81" s="186" t="str">
        <f>'Valoracion '!Q130:Q130</f>
        <v>Se mantiene en la zona de riesgo</v>
      </c>
      <c r="F81" s="230" t="s">
        <v>9</v>
      </c>
      <c r="G81" s="203" t="s">
        <v>606</v>
      </c>
      <c r="H81" s="240" t="s">
        <v>607</v>
      </c>
      <c r="I81" s="234" t="s">
        <v>269</v>
      </c>
      <c r="N81" s="25"/>
      <c r="O81" s="25"/>
    </row>
    <row r="82" spans="1:15" s="7" customFormat="1" ht="24.95" customHeight="1" x14ac:dyDescent="0.2">
      <c r="A82" s="211"/>
      <c r="B82" s="190"/>
      <c r="C82" s="178"/>
      <c r="D82" s="178"/>
      <c r="E82" s="186"/>
      <c r="F82" s="230"/>
      <c r="G82" s="204"/>
      <c r="H82" s="241"/>
      <c r="I82" s="235"/>
      <c r="N82" s="25"/>
      <c r="O82" s="25"/>
    </row>
    <row r="83" spans="1:15" s="7" customFormat="1" ht="24.95" customHeight="1" x14ac:dyDescent="0.2">
      <c r="A83" s="211"/>
      <c r="B83" s="190"/>
      <c r="C83" s="178"/>
      <c r="D83" s="178"/>
      <c r="E83" s="186"/>
      <c r="F83" s="230"/>
      <c r="G83" s="205"/>
      <c r="H83" s="242"/>
      <c r="I83" s="236"/>
      <c r="N83" s="25"/>
      <c r="O83" s="25"/>
    </row>
    <row r="84" spans="1:15" s="7" customFormat="1" ht="24.95" customHeight="1" x14ac:dyDescent="0.2">
      <c r="A84" s="211"/>
      <c r="B84" s="212" t="str">
        <f>'Admón. Riesgos'!D30</f>
        <v>No hay flujo de información por parte de las dependencias</v>
      </c>
      <c r="C84" s="178" t="str">
        <f>'Admón. Riesgos'!O30</f>
        <v>ZONA DE RIESGO IMPORTANTE</v>
      </c>
      <c r="D84" s="178" t="str">
        <f>'Valoracion '!P135</f>
        <v>ZONA DE RIESGO IMPORTANTE</v>
      </c>
      <c r="E84" s="186" t="str">
        <f>'Valoracion '!Q135:Q135</f>
        <v>Se mantiene en la zona de riesgo</v>
      </c>
      <c r="F84" s="230" t="s">
        <v>9</v>
      </c>
      <c r="G84" s="175" t="s">
        <v>608</v>
      </c>
      <c r="H84" s="259" t="s">
        <v>295</v>
      </c>
      <c r="I84" s="260" t="s">
        <v>269</v>
      </c>
      <c r="N84" s="25"/>
      <c r="O84" s="25"/>
    </row>
    <row r="85" spans="1:15" s="7" customFormat="1" ht="24.95" customHeight="1" x14ac:dyDescent="0.2">
      <c r="A85" s="211"/>
      <c r="B85" s="213"/>
      <c r="C85" s="178"/>
      <c r="D85" s="178"/>
      <c r="E85" s="186"/>
      <c r="F85" s="230"/>
      <c r="G85" s="176"/>
      <c r="H85" s="259"/>
      <c r="I85" s="261"/>
      <c r="N85" s="25"/>
      <c r="O85" s="25"/>
    </row>
    <row r="86" spans="1:15" s="7" customFormat="1" ht="24.95" customHeight="1" x14ac:dyDescent="0.2">
      <c r="A86" s="211"/>
      <c r="B86" s="214"/>
      <c r="C86" s="178"/>
      <c r="D86" s="178"/>
      <c r="E86" s="186"/>
      <c r="F86" s="230"/>
      <c r="G86" s="177"/>
      <c r="H86" s="259"/>
      <c r="I86" s="262"/>
      <c r="N86" s="25"/>
      <c r="O86" s="25"/>
    </row>
    <row r="87" spans="1:15" s="7" customFormat="1" ht="24.95" customHeight="1" x14ac:dyDescent="0.2">
      <c r="A87" s="211"/>
      <c r="B87" s="190" t="str">
        <f>'Admón. Riesgos'!D31</f>
        <v>Manera inadecuada para la adquisición de equipos de Sistemas &amp; Comunicación</v>
      </c>
      <c r="C87" s="178" t="str">
        <f>'Admón. Riesgos'!O31</f>
        <v>ZONA DE RIESGO INACEPTABLE</v>
      </c>
      <c r="D87" s="178" t="str">
        <f>'Valoracion '!P140</f>
        <v>ZONA DE RIESGO INACEPTABLE</v>
      </c>
      <c r="E87" s="186" t="str">
        <f>'Valoracion '!Q140:Q140</f>
        <v>Se mantiene en la zona de riesgo</v>
      </c>
      <c r="F87" s="230" t="s">
        <v>9</v>
      </c>
      <c r="G87" s="175" t="s">
        <v>300</v>
      </c>
      <c r="H87" s="249" t="s">
        <v>296</v>
      </c>
      <c r="I87" s="260" t="s">
        <v>269</v>
      </c>
      <c r="N87" s="25"/>
      <c r="O87" s="25"/>
    </row>
    <row r="88" spans="1:15" s="7" customFormat="1" ht="24.95" customHeight="1" x14ac:dyDescent="0.2">
      <c r="A88" s="211"/>
      <c r="B88" s="190"/>
      <c r="C88" s="178"/>
      <c r="D88" s="178"/>
      <c r="E88" s="186"/>
      <c r="F88" s="230"/>
      <c r="G88" s="176"/>
      <c r="H88" s="249"/>
      <c r="I88" s="261"/>
      <c r="N88" s="25"/>
      <c r="O88" s="25"/>
    </row>
    <row r="89" spans="1:15" s="7" customFormat="1" ht="24.95" customHeight="1" x14ac:dyDescent="0.2">
      <c r="A89" s="211"/>
      <c r="B89" s="190"/>
      <c r="C89" s="178"/>
      <c r="D89" s="178"/>
      <c r="E89" s="186"/>
      <c r="F89" s="230"/>
      <c r="G89" s="177"/>
      <c r="H89" s="249"/>
      <c r="I89" s="262"/>
      <c r="N89" s="25"/>
      <c r="O89" s="25"/>
    </row>
    <row r="90" spans="1:15" s="7" customFormat="1" ht="24.95" customHeight="1" x14ac:dyDescent="0.2">
      <c r="A90" s="211"/>
      <c r="B90" s="190" t="str">
        <f>'Admón. Riesgos'!D32</f>
        <v>Falta de Seguridad en la oficina del Centro de Computo</v>
      </c>
      <c r="C90" s="178" t="str">
        <f>'Admón. Riesgos'!O32</f>
        <v>ZONA DE RIESGO INACEPTABLE</v>
      </c>
      <c r="D90" s="178" t="str">
        <f>'Valoracion '!P145</f>
        <v>ZONA DE RIESGO INACEPTABLE</v>
      </c>
      <c r="E90" s="186" t="str">
        <f>'Valoracion '!Q145:Q145</f>
        <v>Se mantiene en la zona de riesgo</v>
      </c>
      <c r="F90" s="230" t="s">
        <v>9</v>
      </c>
      <c r="G90" s="175" t="s">
        <v>301</v>
      </c>
      <c r="H90" s="259" t="s">
        <v>297</v>
      </c>
      <c r="I90" s="260" t="s">
        <v>269</v>
      </c>
      <c r="N90" s="25"/>
      <c r="O90" s="25"/>
    </row>
    <row r="91" spans="1:15" s="7" customFormat="1" ht="24.95" customHeight="1" x14ac:dyDescent="0.2">
      <c r="A91" s="211"/>
      <c r="B91" s="190"/>
      <c r="C91" s="178"/>
      <c r="D91" s="178"/>
      <c r="E91" s="186"/>
      <c r="F91" s="230"/>
      <c r="G91" s="176"/>
      <c r="H91" s="259"/>
      <c r="I91" s="261"/>
      <c r="N91" s="25"/>
      <c r="O91" s="25"/>
    </row>
    <row r="92" spans="1:15" s="7" customFormat="1" ht="24.95" customHeight="1" x14ac:dyDescent="0.2">
      <c r="A92" s="211"/>
      <c r="B92" s="190"/>
      <c r="C92" s="178"/>
      <c r="D92" s="178"/>
      <c r="E92" s="186"/>
      <c r="F92" s="230"/>
      <c r="G92" s="177"/>
      <c r="H92" s="259"/>
      <c r="I92" s="262"/>
      <c r="N92" s="25"/>
      <c r="O92" s="25"/>
    </row>
    <row r="93" spans="1:15" s="7" customFormat="1" ht="24.95" customHeight="1" x14ac:dyDescent="0.2">
      <c r="A93" s="211"/>
      <c r="B93" s="190" t="str">
        <f>'Admón. Riesgos'!D33</f>
        <v>Falta de Recursos y Herramentas para las actividades del proceso</v>
      </c>
      <c r="C93" s="178" t="str">
        <f>'Admón. Riesgos'!O33</f>
        <v>ZONA DE RIESGO INACEPTABLE</v>
      </c>
      <c r="D93" s="178" t="str">
        <f>'Valoracion '!P150</f>
        <v>ZONA DE RIESGO INACEPTABLE</v>
      </c>
      <c r="E93" s="186" t="str">
        <f>'Valoracion '!Q150:Q150</f>
        <v>Se mantiene en la zona de riesgo</v>
      </c>
      <c r="F93" s="230" t="s">
        <v>74</v>
      </c>
      <c r="G93" s="175" t="s">
        <v>302</v>
      </c>
      <c r="H93" s="249" t="s">
        <v>296</v>
      </c>
      <c r="I93" s="260" t="s">
        <v>269</v>
      </c>
      <c r="N93" s="25"/>
      <c r="O93" s="25"/>
    </row>
    <row r="94" spans="1:15" s="7" customFormat="1" ht="24.95" customHeight="1" x14ac:dyDescent="0.2">
      <c r="A94" s="211"/>
      <c r="B94" s="190"/>
      <c r="C94" s="178"/>
      <c r="D94" s="178"/>
      <c r="E94" s="186"/>
      <c r="F94" s="230"/>
      <c r="G94" s="176"/>
      <c r="H94" s="249"/>
      <c r="I94" s="261"/>
      <c r="N94" s="25"/>
      <c r="O94" s="25"/>
    </row>
    <row r="95" spans="1:15" s="7" customFormat="1" ht="24.95" customHeight="1" x14ac:dyDescent="0.2">
      <c r="A95" s="211"/>
      <c r="B95" s="190"/>
      <c r="C95" s="178"/>
      <c r="D95" s="178"/>
      <c r="E95" s="186"/>
      <c r="F95" s="230"/>
      <c r="G95" s="177"/>
      <c r="H95" s="249"/>
      <c r="I95" s="262"/>
      <c r="N95" s="25"/>
      <c r="O95" s="25"/>
    </row>
    <row r="96" spans="1:15" s="7" customFormat="1" ht="24.95" customHeight="1" x14ac:dyDescent="0.2">
      <c r="A96" s="211"/>
      <c r="B96" s="190" t="str">
        <f>'Admón. Riesgos'!D34</f>
        <v>Limitación presupuestal por falta de autonomía</v>
      </c>
      <c r="C96" s="178" t="str">
        <f>'Admón. Riesgos'!O34</f>
        <v>ZONA DE RIESGO INACEPTABLE</v>
      </c>
      <c r="D96" s="178" t="str">
        <f>'Valoracion '!P155</f>
        <v>ZONA DE RIESGO INACEPTABLE</v>
      </c>
      <c r="E96" s="186" t="str">
        <f>'Valoracion '!Q155:Q155</f>
        <v>Se mantiene en la zona de riesgo</v>
      </c>
      <c r="F96" s="230" t="s">
        <v>75</v>
      </c>
      <c r="G96" s="203" t="s">
        <v>622</v>
      </c>
      <c r="H96" s="231" t="s">
        <v>623</v>
      </c>
      <c r="I96" s="234" t="s">
        <v>269</v>
      </c>
      <c r="N96" s="25"/>
      <c r="O96" s="25"/>
    </row>
    <row r="97" spans="1:15" s="7" customFormat="1" ht="24.95" customHeight="1" x14ac:dyDescent="0.2">
      <c r="A97" s="211"/>
      <c r="B97" s="190"/>
      <c r="C97" s="178"/>
      <c r="D97" s="178"/>
      <c r="E97" s="186"/>
      <c r="F97" s="230"/>
      <c r="G97" s="204"/>
      <c r="H97" s="232"/>
      <c r="I97" s="235"/>
      <c r="N97" s="25"/>
      <c r="O97" s="25"/>
    </row>
    <row r="98" spans="1:15" s="7" customFormat="1" ht="24.95" customHeight="1" x14ac:dyDescent="0.2">
      <c r="A98" s="211"/>
      <c r="B98" s="190"/>
      <c r="C98" s="178"/>
      <c r="D98" s="178"/>
      <c r="E98" s="186"/>
      <c r="F98" s="230"/>
      <c r="G98" s="205"/>
      <c r="H98" s="233"/>
      <c r="I98" s="236"/>
      <c r="N98" s="25"/>
      <c r="O98" s="25"/>
    </row>
    <row r="99" spans="1:15" s="7" customFormat="1" ht="24.95" customHeight="1" x14ac:dyDescent="0.2">
      <c r="A99" s="211"/>
      <c r="B99" s="190" t="str">
        <f>'Admón. Riesgos'!D35</f>
        <v>Subestimación presupuestal en gastos</v>
      </c>
      <c r="C99" s="178" t="str">
        <f>'Admón. Riesgos'!O35</f>
        <v>ZONA DE RIESGO ACEPTABLE</v>
      </c>
      <c r="D99" s="178" t="str">
        <f>'Valoracion '!P160</f>
        <v>ZONA DE RIESGO ACEPTABLE</v>
      </c>
      <c r="E99" s="186" t="str">
        <f>'Valoracion '!Q160:Q160</f>
        <v>Se mantiene en la zona de riesgo</v>
      </c>
      <c r="F99" s="230" t="s">
        <v>74</v>
      </c>
      <c r="G99" s="203" t="s">
        <v>605</v>
      </c>
      <c r="H99" s="215" t="s">
        <v>624</v>
      </c>
      <c r="I99" s="234" t="s">
        <v>269</v>
      </c>
      <c r="N99" s="25"/>
      <c r="O99" s="25"/>
    </row>
    <row r="100" spans="1:15" s="7" customFormat="1" ht="24.95" customHeight="1" x14ac:dyDescent="0.2">
      <c r="A100" s="211"/>
      <c r="B100" s="190"/>
      <c r="C100" s="178"/>
      <c r="D100" s="178"/>
      <c r="E100" s="186"/>
      <c r="F100" s="230"/>
      <c r="G100" s="204"/>
      <c r="H100" s="216"/>
      <c r="I100" s="235"/>
      <c r="N100" s="25"/>
      <c r="O100" s="25"/>
    </row>
    <row r="101" spans="1:15" s="7" customFormat="1" ht="24.95" customHeight="1" x14ac:dyDescent="0.2">
      <c r="A101" s="211"/>
      <c r="B101" s="190"/>
      <c r="C101" s="178"/>
      <c r="D101" s="178"/>
      <c r="E101" s="186"/>
      <c r="F101" s="230"/>
      <c r="G101" s="205"/>
      <c r="H101" s="217"/>
      <c r="I101" s="236"/>
      <c r="N101" s="25"/>
      <c r="O101" s="25"/>
    </row>
    <row r="102" spans="1:15" s="7" customFormat="1" ht="24.95" customHeight="1" x14ac:dyDescent="0.2">
      <c r="A102" s="211"/>
      <c r="B102" s="190" t="str">
        <f>'Admón. Riesgos'!D36</f>
        <v>Sobreestimación de los ingresos</v>
      </c>
      <c r="C102" s="178" t="str">
        <f>'Admón. Riesgos'!O36</f>
        <v>ZONA DE RIESGO ACEPTABLE</v>
      </c>
      <c r="D102" s="178" t="str">
        <f>'Valoracion '!P165</f>
        <v>ZONA DE RIESGO ACEPTABLE</v>
      </c>
      <c r="E102" s="186" t="str">
        <f>'Valoracion '!Q165:Q165</f>
        <v>Se mantiene en la zona de riesgo</v>
      </c>
      <c r="F102" s="230" t="s">
        <v>74</v>
      </c>
      <c r="G102" s="203" t="s">
        <v>603</v>
      </c>
      <c r="H102" s="215" t="s">
        <v>624</v>
      </c>
      <c r="I102" s="234" t="s">
        <v>269</v>
      </c>
      <c r="N102" s="25"/>
      <c r="O102" s="25"/>
    </row>
    <row r="103" spans="1:15" s="7" customFormat="1" ht="24.95" customHeight="1" x14ac:dyDescent="0.2">
      <c r="A103" s="211"/>
      <c r="B103" s="190"/>
      <c r="C103" s="178"/>
      <c r="D103" s="178"/>
      <c r="E103" s="186"/>
      <c r="F103" s="230"/>
      <c r="G103" s="204"/>
      <c r="H103" s="216"/>
      <c r="I103" s="235"/>
      <c r="N103" s="25"/>
      <c r="O103" s="25"/>
    </row>
    <row r="104" spans="1:15" s="7" customFormat="1" ht="24.95" customHeight="1" x14ac:dyDescent="0.2">
      <c r="A104" s="211"/>
      <c r="B104" s="190"/>
      <c r="C104" s="178"/>
      <c r="D104" s="178"/>
      <c r="E104" s="186"/>
      <c r="F104" s="230"/>
      <c r="G104" s="205"/>
      <c r="H104" s="217"/>
      <c r="I104" s="236"/>
      <c r="N104" s="25"/>
      <c r="O104" s="25"/>
    </row>
    <row r="105" spans="1:15" s="7" customFormat="1" ht="24.95" customHeight="1" x14ac:dyDescent="0.2">
      <c r="A105" s="211"/>
      <c r="B105" s="190" t="str">
        <f>'Admón. Riesgos'!D37</f>
        <v>Generación extemporánea de informes</v>
      </c>
      <c r="C105" s="178" t="str">
        <f>'Admón. Riesgos'!O37</f>
        <v>ZONA DE RIESGO ACEPTABLE</v>
      </c>
      <c r="D105" s="178" t="str">
        <f>'Valoracion '!P170</f>
        <v>ZONA DE RIESGO ACEPTABLE</v>
      </c>
      <c r="E105" s="186" t="str">
        <f>'Valoracion '!Q170:Q170</f>
        <v>Se mantiene en la zona de riesgo</v>
      </c>
      <c r="F105" s="230" t="s">
        <v>8</v>
      </c>
      <c r="G105" s="203" t="s">
        <v>625</v>
      </c>
      <c r="H105" s="215" t="s">
        <v>420</v>
      </c>
      <c r="I105" s="237"/>
      <c r="N105" s="25"/>
      <c r="O105" s="25"/>
    </row>
    <row r="106" spans="1:15" s="7" customFormat="1" ht="24.95" customHeight="1" x14ac:dyDescent="0.2">
      <c r="A106" s="211"/>
      <c r="B106" s="190"/>
      <c r="C106" s="178"/>
      <c r="D106" s="178"/>
      <c r="E106" s="186"/>
      <c r="F106" s="230"/>
      <c r="G106" s="204"/>
      <c r="H106" s="216"/>
      <c r="I106" s="238"/>
      <c r="N106" s="25"/>
      <c r="O106" s="25"/>
    </row>
    <row r="107" spans="1:15" s="7" customFormat="1" ht="24.95" customHeight="1" x14ac:dyDescent="0.2">
      <c r="A107" s="211"/>
      <c r="B107" s="190"/>
      <c r="C107" s="178"/>
      <c r="D107" s="178"/>
      <c r="E107" s="186"/>
      <c r="F107" s="230"/>
      <c r="G107" s="205"/>
      <c r="H107" s="217"/>
      <c r="I107" s="239"/>
      <c r="N107" s="25"/>
      <c r="O107" s="25"/>
    </row>
    <row r="108" spans="1:15" s="7" customFormat="1" ht="24.95" customHeight="1" x14ac:dyDescent="0.2">
      <c r="A108" s="211"/>
      <c r="B108" s="190" t="str">
        <f>'Admón. Riesgos'!D38</f>
        <v>Perdida de información financiera</v>
      </c>
      <c r="C108" s="178" t="str">
        <f>'Admón. Riesgos'!O38</f>
        <v>ZONA DE RIESGO ACEPTABLE</v>
      </c>
      <c r="D108" s="178" t="str">
        <f>'Valoracion '!P175</f>
        <v>ZONA DE RIESGO ACEPTABLE</v>
      </c>
      <c r="E108" s="186" t="str">
        <f>'Valoracion '!Q175:Q175</f>
        <v>Se mantiene en la zona de riesgo</v>
      </c>
      <c r="F108" s="230" t="s">
        <v>74</v>
      </c>
      <c r="G108" s="203" t="s">
        <v>626</v>
      </c>
      <c r="H108" s="215" t="s">
        <v>624</v>
      </c>
      <c r="I108" s="227" t="s">
        <v>269</v>
      </c>
      <c r="N108" s="25"/>
      <c r="O108" s="25"/>
    </row>
    <row r="109" spans="1:15" s="7" customFormat="1" ht="24.95" customHeight="1" x14ac:dyDescent="0.2">
      <c r="A109" s="211"/>
      <c r="B109" s="190"/>
      <c r="C109" s="178"/>
      <c r="D109" s="178"/>
      <c r="E109" s="186"/>
      <c r="F109" s="230"/>
      <c r="G109" s="204"/>
      <c r="H109" s="216"/>
      <c r="I109" s="228"/>
      <c r="N109" s="25"/>
      <c r="O109" s="25"/>
    </row>
    <row r="110" spans="1:15" s="7" customFormat="1" ht="24.95" customHeight="1" x14ac:dyDescent="0.2">
      <c r="A110" s="211"/>
      <c r="B110" s="190"/>
      <c r="C110" s="178"/>
      <c r="D110" s="178"/>
      <c r="E110" s="186"/>
      <c r="F110" s="230"/>
      <c r="G110" s="205"/>
      <c r="H110" s="217"/>
      <c r="I110" s="229"/>
      <c r="N110" s="25"/>
      <c r="O110" s="25"/>
    </row>
    <row r="111" spans="1:15" s="7" customFormat="1" ht="24.95" customHeight="1" x14ac:dyDescent="0.2">
      <c r="A111" s="211"/>
      <c r="B111" s="190" t="str">
        <f>'Admón. Riesgos'!D39</f>
        <v>Omisión de registro yo ajustes contables</v>
      </c>
      <c r="C111" s="178" t="str">
        <f>'Admón. Riesgos'!O39</f>
        <v>ZONA DE RIESGO ACEPTABLE</v>
      </c>
      <c r="D111" s="178" t="str">
        <f>'Valoracion '!P180</f>
        <v>ZONA DE RIESGO ACEPTABLE</v>
      </c>
      <c r="E111" s="186" t="str">
        <f>'Valoracion '!Q180:Q180</f>
        <v>Se mantiene en la zona de riesgo</v>
      </c>
      <c r="F111" s="230" t="s">
        <v>74</v>
      </c>
      <c r="G111" s="203" t="s">
        <v>627</v>
      </c>
      <c r="H111" s="215" t="s">
        <v>624</v>
      </c>
      <c r="I111" s="227" t="s">
        <v>269</v>
      </c>
      <c r="N111" s="25"/>
      <c r="O111" s="25"/>
    </row>
    <row r="112" spans="1:15" s="7" customFormat="1" ht="24.95" customHeight="1" x14ac:dyDescent="0.2">
      <c r="A112" s="211"/>
      <c r="B112" s="190"/>
      <c r="C112" s="178"/>
      <c r="D112" s="178"/>
      <c r="E112" s="186"/>
      <c r="F112" s="230"/>
      <c r="G112" s="204"/>
      <c r="H112" s="216"/>
      <c r="I112" s="228"/>
      <c r="N112" s="25"/>
      <c r="O112" s="25"/>
    </row>
    <row r="113" spans="1:15" s="7" customFormat="1" ht="24.95" customHeight="1" x14ac:dyDescent="0.2">
      <c r="A113" s="211"/>
      <c r="B113" s="190"/>
      <c r="C113" s="178"/>
      <c r="D113" s="178"/>
      <c r="E113" s="186"/>
      <c r="F113" s="230"/>
      <c r="G113" s="205"/>
      <c r="H113" s="217"/>
      <c r="I113" s="229"/>
      <c r="N113" s="25"/>
      <c r="O113" s="25"/>
    </row>
    <row r="114" spans="1:15" s="7" customFormat="1" ht="24.95" customHeight="1" x14ac:dyDescent="0.2">
      <c r="A114" s="211"/>
      <c r="B114" s="190" t="str">
        <f>'Admón. Riesgos'!D40</f>
        <v>Registros contables inadecuados</v>
      </c>
      <c r="C114" s="178" t="str">
        <f>'Admón. Riesgos'!O40</f>
        <v>ZONA DE RIESGO ACEPTABLE</v>
      </c>
      <c r="D114" s="178" t="str">
        <f>'Valoracion '!P185</f>
        <v>ZONA DE RIESGO ACEPTABLE</v>
      </c>
      <c r="E114" s="186" t="str">
        <f>'Valoracion '!Q185:Q185</f>
        <v>Se mantiene en la zona de riesgo</v>
      </c>
      <c r="F114" s="230" t="s">
        <v>74</v>
      </c>
      <c r="G114" s="203" t="s">
        <v>628</v>
      </c>
      <c r="H114" s="215" t="s">
        <v>624</v>
      </c>
      <c r="I114" s="227" t="s">
        <v>269</v>
      </c>
      <c r="N114" s="25"/>
      <c r="O114" s="25"/>
    </row>
    <row r="115" spans="1:15" s="7" customFormat="1" ht="24.95" customHeight="1" x14ac:dyDescent="0.2">
      <c r="A115" s="211"/>
      <c r="B115" s="190"/>
      <c r="C115" s="178"/>
      <c r="D115" s="178"/>
      <c r="E115" s="186"/>
      <c r="F115" s="230"/>
      <c r="G115" s="204"/>
      <c r="H115" s="216"/>
      <c r="I115" s="228"/>
      <c r="N115" s="25"/>
      <c r="O115" s="25"/>
    </row>
    <row r="116" spans="1:15" s="7" customFormat="1" ht="24.95" customHeight="1" x14ac:dyDescent="0.2">
      <c r="A116" s="211"/>
      <c r="B116" s="190"/>
      <c r="C116" s="178"/>
      <c r="D116" s="178"/>
      <c r="E116" s="186"/>
      <c r="F116" s="230"/>
      <c r="G116" s="205"/>
      <c r="H116" s="217"/>
      <c r="I116" s="229"/>
      <c r="N116" s="25"/>
      <c r="O116" s="25"/>
    </row>
    <row r="117" spans="1:15" s="7" customFormat="1" ht="24.95" customHeight="1" x14ac:dyDescent="0.2">
      <c r="A117" s="211"/>
      <c r="B117" s="190" t="str">
        <f>'Admón. Riesgos'!D41</f>
        <v>Pago de cuenta sin el lleno de requisitos</v>
      </c>
      <c r="C117" s="178" t="str">
        <f>'Admón. Riesgos'!O41</f>
        <v>ZONA DE RIESGO ACEPTABLE</v>
      </c>
      <c r="D117" s="178" t="str">
        <f>'Valoracion '!P190</f>
        <v>ZONA DE RIESGO ACEPTABLE</v>
      </c>
      <c r="E117" s="186" t="str">
        <f>'Valoracion '!Q190:Q190</f>
        <v>Se mantiene en la zona de riesgo</v>
      </c>
      <c r="F117" s="230" t="s">
        <v>74</v>
      </c>
      <c r="G117" s="203" t="s">
        <v>629</v>
      </c>
      <c r="H117" s="215" t="s">
        <v>624</v>
      </c>
      <c r="I117" s="227" t="s">
        <v>269</v>
      </c>
      <c r="N117" s="25"/>
      <c r="O117" s="25"/>
    </row>
    <row r="118" spans="1:15" s="7" customFormat="1" ht="24.95" customHeight="1" x14ac:dyDescent="0.2">
      <c r="A118" s="211"/>
      <c r="B118" s="190"/>
      <c r="C118" s="178"/>
      <c r="D118" s="178"/>
      <c r="E118" s="186"/>
      <c r="F118" s="230"/>
      <c r="G118" s="204"/>
      <c r="H118" s="216"/>
      <c r="I118" s="228"/>
      <c r="N118" s="25"/>
      <c r="O118" s="25"/>
    </row>
    <row r="119" spans="1:15" s="7" customFormat="1" ht="24.95" customHeight="1" x14ac:dyDescent="0.2">
      <c r="A119" s="211"/>
      <c r="B119" s="190"/>
      <c r="C119" s="178"/>
      <c r="D119" s="178"/>
      <c r="E119" s="186"/>
      <c r="F119" s="230"/>
      <c r="G119" s="205"/>
      <c r="H119" s="217"/>
      <c r="I119" s="229"/>
      <c r="N119" s="25"/>
      <c r="O119" s="25"/>
    </row>
    <row r="120" spans="1:15" s="7" customFormat="1" ht="24.95" customHeight="1" x14ac:dyDescent="0.2">
      <c r="A120" s="211"/>
      <c r="B120" s="190" t="str">
        <f>'Admón. Riesgos'!D42</f>
        <v>Inexactitud de declaración tributaria</v>
      </c>
      <c r="C120" s="178" t="str">
        <f>'Admón. Riesgos'!O42</f>
        <v>ZONA DE RIESGO ACEPTABLE</v>
      </c>
      <c r="D120" s="178" t="str">
        <f>'Valoracion '!P195</f>
        <v>ZONA DE RIESGO ACEPTABLE</v>
      </c>
      <c r="E120" s="186" t="str">
        <f>'Valoracion '!Q195:Q195</f>
        <v>Se mantiene en la zona de riesgo</v>
      </c>
      <c r="F120" s="230" t="s">
        <v>74</v>
      </c>
      <c r="G120" s="162"/>
      <c r="H120" s="215" t="s">
        <v>624</v>
      </c>
      <c r="I120" s="227" t="s">
        <v>269</v>
      </c>
      <c r="N120" s="25"/>
      <c r="O120" s="25"/>
    </row>
    <row r="121" spans="1:15" s="7" customFormat="1" ht="24.95" customHeight="1" x14ac:dyDescent="0.2">
      <c r="A121" s="211"/>
      <c r="B121" s="190"/>
      <c r="C121" s="178"/>
      <c r="D121" s="178"/>
      <c r="E121" s="186"/>
      <c r="F121" s="230"/>
      <c r="G121" s="162"/>
      <c r="H121" s="216"/>
      <c r="I121" s="228"/>
      <c r="N121" s="25"/>
      <c r="O121" s="25"/>
    </row>
    <row r="122" spans="1:15" s="7" customFormat="1" ht="24.95" customHeight="1" x14ac:dyDescent="0.2">
      <c r="A122" s="211"/>
      <c r="B122" s="190"/>
      <c r="C122" s="178"/>
      <c r="D122" s="178"/>
      <c r="E122" s="186"/>
      <c r="F122" s="230"/>
      <c r="G122" s="162"/>
      <c r="H122" s="217"/>
      <c r="I122" s="229"/>
      <c r="N122" s="25"/>
      <c r="O122" s="25"/>
    </row>
    <row r="123" spans="1:15" s="7" customFormat="1" ht="24.95" customHeight="1" x14ac:dyDescent="0.2">
      <c r="A123" s="211"/>
      <c r="B123" s="190" t="str">
        <f>'Admón. Riesgos'!D43</f>
        <v>Falta de recurso Humano para el apoyo en los procesos de comunicaciones</v>
      </c>
      <c r="C123" s="178" t="str">
        <f>'Admón. Riesgos'!O43</f>
        <v>ZONA DE RIESGO INACEPTABLE</v>
      </c>
      <c r="D123" s="178" t="str">
        <f>'Valoracion '!P200</f>
        <v>ZONA DE RIESGO INACEPTABLE</v>
      </c>
      <c r="E123" s="186" t="str">
        <f>'Valoracion '!Q200:Q200</f>
        <v>Se mantiene en la zona de riesgo</v>
      </c>
      <c r="F123" s="230" t="s">
        <v>76</v>
      </c>
      <c r="G123" s="175" t="s">
        <v>303</v>
      </c>
      <c r="H123" s="259" t="s">
        <v>298</v>
      </c>
      <c r="I123" s="260" t="s">
        <v>269</v>
      </c>
      <c r="N123" s="25"/>
      <c r="O123" s="25"/>
    </row>
    <row r="124" spans="1:15" s="7" customFormat="1" ht="24.95" customHeight="1" x14ac:dyDescent="0.2">
      <c r="A124" s="211"/>
      <c r="B124" s="190"/>
      <c r="C124" s="178"/>
      <c r="D124" s="178"/>
      <c r="E124" s="186"/>
      <c r="F124" s="230"/>
      <c r="G124" s="176"/>
      <c r="H124" s="259"/>
      <c r="I124" s="261"/>
      <c r="N124" s="25"/>
      <c r="O124" s="25"/>
    </row>
    <row r="125" spans="1:15" s="7" customFormat="1" ht="24.95" customHeight="1" x14ac:dyDescent="0.2">
      <c r="A125" s="211"/>
      <c r="B125" s="190"/>
      <c r="C125" s="178"/>
      <c r="D125" s="178"/>
      <c r="E125" s="186"/>
      <c r="F125" s="230"/>
      <c r="G125" s="177"/>
      <c r="H125" s="259"/>
      <c r="I125" s="262"/>
      <c r="N125" s="25"/>
      <c r="O125" s="25"/>
    </row>
    <row r="126" spans="1:15" s="7" customFormat="1" ht="24.95" customHeight="1" x14ac:dyDescent="0.2">
      <c r="A126" s="211"/>
      <c r="B126" s="190" t="str">
        <f>'Admón. Riesgos'!D44</f>
        <v xml:space="preserve">Dificultades en la solución de problemas con el internet a causa de los trámites a realizar con el proveedor. </v>
      </c>
      <c r="C126" s="178" t="str">
        <f>'Admón. Riesgos'!O44</f>
        <v>ZONA DE RIESGO INACEPTABLE</v>
      </c>
      <c r="D126" s="178" t="str">
        <f>'Valoracion '!P205</f>
        <v>ZONA DE RIESGO INACEPTABLE</v>
      </c>
      <c r="E126" s="186" t="str">
        <f>'Valoracion '!Q205:Q205</f>
        <v>Se mantiene en la zona de riesgo</v>
      </c>
      <c r="F126" s="230" t="s">
        <v>76</v>
      </c>
      <c r="G126" s="175" t="s">
        <v>304</v>
      </c>
      <c r="H126" s="259" t="s">
        <v>299</v>
      </c>
      <c r="I126" s="260" t="s">
        <v>269</v>
      </c>
      <c r="N126" s="25"/>
      <c r="O126" s="25"/>
    </row>
    <row r="127" spans="1:15" s="7" customFormat="1" ht="24.95" customHeight="1" x14ac:dyDescent="0.2">
      <c r="A127" s="211"/>
      <c r="B127" s="190"/>
      <c r="C127" s="178"/>
      <c r="D127" s="178"/>
      <c r="E127" s="186"/>
      <c r="F127" s="230"/>
      <c r="G127" s="176"/>
      <c r="H127" s="259"/>
      <c r="I127" s="261"/>
      <c r="N127" s="25"/>
      <c r="O127" s="25"/>
    </row>
    <row r="128" spans="1:15" s="7" customFormat="1" ht="24.95" customHeight="1" x14ac:dyDescent="0.2">
      <c r="A128" s="211"/>
      <c r="B128" s="190"/>
      <c r="C128" s="178"/>
      <c r="D128" s="178"/>
      <c r="E128" s="186"/>
      <c r="F128" s="230"/>
      <c r="G128" s="177"/>
      <c r="H128" s="259"/>
      <c r="I128" s="262"/>
      <c r="N128" s="25"/>
      <c r="O128" s="25"/>
    </row>
    <row r="129" spans="1:15" s="7" customFormat="1" ht="24.95" customHeight="1" x14ac:dyDescent="0.2">
      <c r="A129" s="211"/>
      <c r="B129" s="190" t="str">
        <f>'Admón. Riesgos'!D45</f>
        <v>El incumplimiento de parte de la oficina de control interno en la ejecución del programa de auditoria interna.</v>
      </c>
      <c r="C129" s="178" t="str">
        <f>'Admón. Riesgos'!O45</f>
        <v>ZONA DE RIESGO MODERADO</v>
      </c>
      <c r="D129" s="178" t="str">
        <f>'Valoracion '!P210</f>
        <v>ZONA DE RIESGO INACEPTABLE</v>
      </c>
      <c r="E129" s="186" t="str">
        <f>'Valoracion '!Q210:Q210</f>
        <v>Cambia la evaluación antes de controles</v>
      </c>
      <c r="F129" s="230" t="s">
        <v>76</v>
      </c>
      <c r="G129" s="175" t="s">
        <v>322</v>
      </c>
      <c r="H129" s="175" t="s">
        <v>319</v>
      </c>
      <c r="I129" s="260" t="s">
        <v>269</v>
      </c>
      <c r="N129" s="25"/>
      <c r="O129" s="25"/>
    </row>
    <row r="130" spans="1:15" s="7" customFormat="1" ht="13.5" customHeight="1" x14ac:dyDescent="0.2">
      <c r="A130" s="211"/>
      <c r="B130" s="190"/>
      <c r="C130" s="178"/>
      <c r="D130" s="178"/>
      <c r="E130" s="186"/>
      <c r="F130" s="230"/>
      <c r="G130" s="176"/>
      <c r="H130" s="176"/>
      <c r="I130" s="261"/>
      <c r="N130" s="25"/>
      <c r="O130" s="25"/>
    </row>
    <row r="131" spans="1:15" s="7" customFormat="1" ht="13.5" customHeight="1" x14ac:dyDescent="0.2">
      <c r="A131" s="211"/>
      <c r="B131" s="190"/>
      <c r="C131" s="178"/>
      <c r="D131" s="178"/>
      <c r="E131" s="186"/>
      <c r="F131" s="230"/>
      <c r="G131" s="177"/>
      <c r="H131" s="177"/>
      <c r="I131" s="262"/>
      <c r="N131" s="25"/>
      <c r="O131" s="25"/>
    </row>
    <row r="132" spans="1:15" s="7" customFormat="1" x14ac:dyDescent="0.2">
      <c r="A132" s="211"/>
      <c r="B132" s="190" t="str">
        <f>'Admón. Riesgos'!D46</f>
        <v>La falta de información oportuna de parte de la oficina de control interno sobre el informe final de los resultados de las auditorías internas  realizadas al SIGC.</v>
      </c>
      <c r="C132" s="178" t="str">
        <f>'Admón. Riesgos'!O46</f>
        <v>ZONA DE RIESGO MODERADO</v>
      </c>
      <c r="D132" s="178" t="str">
        <f>'Valoracion '!P215</f>
        <v>ZONA DE RIESGO ACEPTABLE</v>
      </c>
      <c r="E132" s="186" t="str">
        <f>'Valoracion '!Q215:Q215</f>
        <v>Cambia la evaluación antes de controles</v>
      </c>
      <c r="F132" s="230" t="s">
        <v>74</v>
      </c>
      <c r="G132" s="175" t="s">
        <v>323</v>
      </c>
      <c r="H132" s="175" t="s">
        <v>319</v>
      </c>
      <c r="I132" s="260" t="s">
        <v>269</v>
      </c>
      <c r="N132" s="25"/>
      <c r="O132" s="25"/>
    </row>
    <row r="133" spans="1:15" s="7" customFormat="1" x14ac:dyDescent="0.2">
      <c r="A133" s="211"/>
      <c r="B133" s="190"/>
      <c r="C133" s="178"/>
      <c r="D133" s="178"/>
      <c r="E133" s="186"/>
      <c r="F133" s="230"/>
      <c r="G133" s="176"/>
      <c r="H133" s="176"/>
      <c r="I133" s="261"/>
      <c r="N133" s="25"/>
      <c r="O133" s="25"/>
    </row>
    <row r="134" spans="1:15" s="7" customFormat="1" x14ac:dyDescent="0.2">
      <c r="A134" s="211"/>
      <c r="B134" s="190"/>
      <c r="C134" s="178"/>
      <c r="D134" s="178"/>
      <c r="E134" s="186"/>
      <c r="F134" s="230"/>
      <c r="G134" s="177"/>
      <c r="H134" s="177"/>
      <c r="I134" s="262"/>
      <c r="N134" s="25"/>
      <c r="O134" s="25"/>
    </row>
    <row r="135" spans="1:15" s="7" customFormat="1" ht="21.75" customHeight="1" x14ac:dyDescent="0.2">
      <c r="A135" s="211"/>
      <c r="B135" s="190" t="str">
        <f>'Admón. Riesgos'!D47</f>
        <v>El atraso en la ejecución del  procedimiento de la revisión por la dirección causado por el desconocimiento de los hallazgos de auditorías encontrados en los diferentes procesos del SIGC. para la toma de decisiones oportunas y los planes de acción de mejora.</v>
      </c>
      <c r="C135" s="178" t="str">
        <f>'Admón. Riesgos'!O47</f>
        <v>ZONA DE RIESGO MODERADO</v>
      </c>
      <c r="D135" s="178" t="str">
        <f>'Valoracion '!P220</f>
        <v>ZONA DE RIESGO IMPORTANTE</v>
      </c>
      <c r="E135" s="186" t="str">
        <f>'Valoracion '!Q220:Q220</f>
        <v>Cambia la evaluación antes de controles</v>
      </c>
      <c r="F135" s="230" t="s">
        <v>74</v>
      </c>
      <c r="G135" s="175" t="s">
        <v>324</v>
      </c>
      <c r="H135" s="175" t="s">
        <v>320</v>
      </c>
      <c r="I135" s="260" t="s">
        <v>269</v>
      </c>
      <c r="N135" s="25"/>
      <c r="O135" s="25"/>
    </row>
    <row r="136" spans="1:15" s="7" customFormat="1" ht="18" customHeight="1" x14ac:dyDescent="0.2">
      <c r="A136" s="211"/>
      <c r="B136" s="190"/>
      <c r="C136" s="178"/>
      <c r="D136" s="178"/>
      <c r="E136" s="186"/>
      <c r="F136" s="230"/>
      <c r="G136" s="176"/>
      <c r="H136" s="176"/>
      <c r="I136" s="261"/>
      <c r="N136" s="25"/>
      <c r="O136" s="25"/>
    </row>
    <row r="137" spans="1:15" s="7" customFormat="1" ht="21" customHeight="1" x14ac:dyDescent="0.2">
      <c r="A137" s="211"/>
      <c r="B137" s="190"/>
      <c r="C137" s="178"/>
      <c r="D137" s="178"/>
      <c r="E137" s="186"/>
      <c r="F137" s="230"/>
      <c r="G137" s="177"/>
      <c r="H137" s="177"/>
      <c r="I137" s="262"/>
      <c r="N137" s="25"/>
      <c r="O137" s="25"/>
    </row>
    <row r="138" spans="1:15" s="7" customFormat="1" ht="15.75" customHeight="1" x14ac:dyDescent="0.2">
      <c r="A138" s="211"/>
      <c r="B138" s="190" t="str">
        <f>'Admón. Riesgos'!D48</f>
        <v>La falta de solicitudes de acciones preventivas, correctivas o de mejora  para subsanar los hallazgos de los procesos,</v>
      </c>
      <c r="C138" s="178" t="str">
        <f>'Admón. Riesgos'!O48</f>
        <v>ZONA DE RIESGO ACEPTABLE</v>
      </c>
      <c r="D138" s="178" t="str">
        <f>'Valoracion '!P225</f>
        <v>ZONA DE RIESGO IMPORTANTE</v>
      </c>
      <c r="E138" s="186" t="str">
        <f>'Valoracion '!Q225:Q225</f>
        <v>Cambia la evaluación antes de controles</v>
      </c>
      <c r="F138" s="230" t="s">
        <v>9</v>
      </c>
      <c r="G138" s="175"/>
      <c r="H138" s="175" t="s">
        <v>321</v>
      </c>
      <c r="I138" s="260" t="s">
        <v>269</v>
      </c>
      <c r="N138" s="25"/>
      <c r="O138" s="25"/>
    </row>
    <row r="139" spans="1:15" s="7" customFormat="1" ht="20.25" customHeight="1" x14ac:dyDescent="0.2">
      <c r="A139" s="211"/>
      <c r="B139" s="190"/>
      <c r="C139" s="178"/>
      <c r="D139" s="178"/>
      <c r="E139" s="186"/>
      <c r="F139" s="230"/>
      <c r="G139" s="177"/>
      <c r="H139" s="176"/>
      <c r="I139" s="261"/>
      <c r="N139" s="25"/>
      <c r="O139" s="25"/>
    </row>
    <row r="140" spans="1:15" s="7" customFormat="1" ht="26.25" customHeight="1" x14ac:dyDescent="0.2">
      <c r="A140" s="211"/>
      <c r="B140" s="190"/>
      <c r="C140" s="178"/>
      <c r="D140" s="178"/>
      <c r="E140" s="186"/>
      <c r="F140" s="230"/>
      <c r="G140" s="128"/>
      <c r="H140" s="177"/>
      <c r="I140" s="262"/>
      <c r="N140" s="25"/>
      <c r="O140" s="25"/>
    </row>
    <row r="141" spans="1:15" s="7" customFormat="1" ht="30.75" customHeight="1" x14ac:dyDescent="0.2">
      <c r="A141" s="211"/>
      <c r="B141" s="190" t="str">
        <f>'Admón. Riesgos'!D49</f>
        <v xml:space="preserve">El incumplimiento de las acciones de mejora para el cierre de las acciones correctivas por estar la actividad fuera del alcance  de los responsables de los procesos, dependiendo de la alta dirección. </v>
      </c>
      <c r="C141" s="178" t="str">
        <f>'Admón. Riesgos'!O49</f>
        <v>ZONA DE RIESGO ACEPTABLE</v>
      </c>
      <c r="D141" s="178" t="str">
        <f>'Valoracion '!P230</f>
        <v>ZONA DE RIESGO ACEPTABLE</v>
      </c>
      <c r="E141" s="186" t="str">
        <f>'Valoracion '!Q230:Q230</f>
        <v>Se mantiene en la zona de riesgo</v>
      </c>
      <c r="F141" s="230" t="s">
        <v>9</v>
      </c>
      <c r="G141" s="175" t="s">
        <v>325</v>
      </c>
      <c r="H141" s="175" t="s">
        <v>321</v>
      </c>
      <c r="I141" s="260" t="s">
        <v>269</v>
      </c>
      <c r="N141" s="25"/>
      <c r="O141" s="25"/>
    </row>
    <row r="142" spans="1:15" s="7" customFormat="1" ht="29.25" customHeight="1" x14ac:dyDescent="0.2">
      <c r="A142" s="211"/>
      <c r="B142" s="190"/>
      <c r="C142" s="178"/>
      <c r="D142" s="178"/>
      <c r="E142" s="186"/>
      <c r="F142" s="230"/>
      <c r="G142" s="176"/>
      <c r="H142" s="176"/>
      <c r="I142" s="261"/>
      <c r="N142" s="25"/>
      <c r="O142" s="25"/>
    </row>
    <row r="143" spans="1:15" s="7" customFormat="1" ht="28.5" customHeight="1" x14ac:dyDescent="0.2">
      <c r="A143" s="211"/>
      <c r="B143" s="190"/>
      <c r="C143" s="178"/>
      <c r="D143" s="178"/>
      <c r="E143" s="186"/>
      <c r="F143" s="230"/>
      <c r="G143" s="177"/>
      <c r="H143" s="177"/>
      <c r="I143" s="262"/>
      <c r="N143" s="25"/>
      <c r="O143" s="25"/>
    </row>
    <row r="144" spans="1:15" s="7" customFormat="1" ht="32.25" customHeight="1" x14ac:dyDescent="0.2">
      <c r="A144" s="211"/>
      <c r="B144" s="190" t="str">
        <f>'Admón. Riesgos'!D50</f>
        <v>Desconocimiento del alcance del sistema de evaluación institucional por ser un proceso nuevo-si persiste afectaría su naturaleza de sistema y por tanto su funcionalidad</v>
      </c>
      <c r="C144" s="178" t="str">
        <f>'Admón. Riesgos'!O50</f>
        <v>ZONA DE RIESGO IMPORTANTE</v>
      </c>
      <c r="D144" s="178" t="str">
        <f>'Valoracion '!P235</f>
        <v>ZONA DE RIESGO IMPORTANTE</v>
      </c>
      <c r="E144" s="186" t="str">
        <f>'Valoracion '!Q235:Q235</f>
        <v>Se mantiene en la zona de riesgo</v>
      </c>
      <c r="F144" s="230" t="s">
        <v>9</v>
      </c>
      <c r="G144" s="175" t="s">
        <v>639</v>
      </c>
      <c r="H144" s="175" t="s">
        <v>642</v>
      </c>
      <c r="I144" s="260" t="s">
        <v>269</v>
      </c>
      <c r="N144" s="25"/>
      <c r="O144" s="25"/>
    </row>
    <row r="145" spans="1:15" s="7" customFormat="1" ht="30.75" customHeight="1" x14ac:dyDescent="0.2">
      <c r="A145" s="211"/>
      <c r="B145" s="190"/>
      <c r="C145" s="178"/>
      <c r="D145" s="178"/>
      <c r="E145" s="186"/>
      <c r="F145" s="230"/>
      <c r="G145" s="176"/>
      <c r="H145" s="176"/>
      <c r="I145" s="261"/>
      <c r="N145" s="25"/>
      <c r="O145" s="25"/>
    </row>
    <row r="146" spans="1:15" s="7" customFormat="1" ht="34.5" customHeight="1" x14ac:dyDescent="0.2">
      <c r="A146" s="211"/>
      <c r="B146" s="190"/>
      <c r="C146" s="178"/>
      <c r="D146" s="178"/>
      <c r="E146" s="186"/>
      <c r="F146" s="230"/>
      <c r="G146" s="177"/>
      <c r="H146" s="177"/>
      <c r="I146" s="262"/>
      <c r="N146" s="25"/>
      <c r="O146" s="25"/>
    </row>
    <row r="147" spans="1:15" s="7" customFormat="1" ht="24.95" customHeight="1" x14ac:dyDescent="0.2">
      <c r="A147" s="211"/>
      <c r="B147" s="190" t="str">
        <f>'Admón. Riesgos'!D51</f>
        <v>Falta de capacitación pertinente al proceso-falta de apoyo institucional-si persiste el proceso cae en mecanicismo porque no hay actualización ni innovación.</v>
      </c>
      <c r="C147" s="178" t="str">
        <f>'Admón. Riesgos'!O51</f>
        <v>ZONA DE RIESGO IMPORTANTE</v>
      </c>
      <c r="D147" s="178" t="str">
        <f>'Valoracion '!P240</f>
        <v>ZONA DE RIESGO IMPORTANTE</v>
      </c>
      <c r="E147" s="186" t="str">
        <f>'Valoracion '!Q240:Q240</f>
        <v>Se mantiene en la zona de riesgo</v>
      </c>
      <c r="F147" s="230" t="s">
        <v>9</v>
      </c>
      <c r="G147" s="175" t="s">
        <v>640</v>
      </c>
      <c r="H147" s="175" t="s">
        <v>643</v>
      </c>
      <c r="I147" s="260" t="s">
        <v>269</v>
      </c>
      <c r="N147" s="25"/>
      <c r="O147" s="25"/>
    </row>
    <row r="148" spans="1:15" s="7" customFormat="1" ht="24.95" customHeight="1" x14ac:dyDescent="0.2">
      <c r="A148" s="211"/>
      <c r="B148" s="190"/>
      <c r="C148" s="178"/>
      <c r="D148" s="178"/>
      <c r="E148" s="186"/>
      <c r="F148" s="230"/>
      <c r="G148" s="176"/>
      <c r="H148" s="176"/>
      <c r="I148" s="261"/>
      <c r="N148" s="25"/>
      <c r="O148" s="25"/>
    </row>
    <row r="149" spans="1:15" s="7" customFormat="1" ht="24.95" customHeight="1" x14ac:dyDescent="0.2">
      <c r="A149" s="211"/>
      <c r="B149" s="190"/>
      <c r="C149" s="178"/>
      <c r="D149" s="178"/>
      <c r="E149" s="186"/>
      <c r="F149" s="230"/>
      <c r="G149" s="177"/>
      <c r="H149" s="177"/>
      <c r="I149" s="262"/>
      <c r="N149" s="25"/>
      <c r="O149" s="25"/>
    </row>
    <row r="150" spans="1:15" s="7" customFormat="1" ht="29.25" customHeight="1" x14ac:dyDescent="0.2">
      <c r="A150" s="211"/>
      <c r="B150" s="190" t="str">
        <f>'Admón. Riesgos'!D52</f>
        <v>Falta de BACKUP o respaldo- porque no existe garantía de respaldo de información- si persiste quedamos sin información e historia del proceso</v>
      </c>
      <c r="C150" s="178" t="str">
        <f>'Admón. Riesgos'!O52</f>
        <v>ZONA DE RIESGO INACEPTABLE</v>
      </c>
      <c r="D150" s="178" t="str">
        <f>'Valoracion '!P245</f>
        <v>ZONA DE RIESGO INACEPTABLE</v>
      </c>
      <c r="E150" s="186" t="str">
        <f>'Valoracion '!Q245:Q245</f>
        <v>Se mantiene en la zona de riesgo</v>
      </c>
      <c r="F150" s="230" t="s">
        <v>74</v>
      </c>
      <c r="G150" s="175" t="s">
        <v>641</v>
      </c>
      <c r="H150" s="175" t="s">
        <v>644</v>
      </c>
      <c r="I150" s="260" t="s">
        <v>269</v>
      </c>
      <c r="N150" s="25"/>
      <c r="O150" s="25"/>
    </row>
    <row r="151" spans="1:15" s="7" customFormat="1" ht="24.95" customHeight="1" x14ac:dyDescent="0.2">
      <c r="A151" s="211"/>
      <c r="B151" s="190"/>
      <c r="C151" s="178"/>
      <c r="D151" s="178"/>
      <c r="E151" s="186"/>
      <c r="F151" s="230"/>
      <c r="G151" s="176"/>
      <c r="H151" s="176"/>
      <c r="I151" s="261"/>
      <c r="N151" s="25"/>
      <c r="O151" s="25"/>
    </row>
    <row r="152" spans="1:15" s="7" customFormat="1" ht="24.95" customHeight="1" x14ac:dyDescent="0.2">
      <c r="A152" s="211"/>
      <c r="B152" s="190"/>
      <c r="C152" s="178"/>
      <c r="D152" s="178"/>
      <c r="E152" s="186"/>
      <c r="F152" s="230"/>
      <c r="G152" s="177"/>
      <c r="H152" s="177"/>
      <c r="I152" s="262"/>
      <c r="N152" s="25"/>
      <c r="O152" s="25"/>
    </row>
    <row r="153" spans="1:15" s="7" customFormat="1" ht="24.95" customHeight="1" x14ac:dyDescent="0.2">
      <c r="A153" s="211"/>
      <c r="B153" s="190" t="str">
        <f>'Admón. Riesgos'!D53</f>
        <v>Manipulación de información - porque el modulo a implementar está siendo manejada por más de una persona-si persiste se altera la información y se tomarían malas decisiones</v>
      </c>
      <c r="C153" s="178" t="str">
        <f>'Admón. Riesgos'!O53</f>
        <v>ZONA DE RIESGO INACEPTABLE</v>
      </c>
      <c r="D153" s="178" t="str">
        <f>'Valoracion '!P250</f>
        <v>ZONA DE RIESGO INACEPTABLE</v>
      </c>
      <c r="E153" s="186" t="str">
        <f>'Valoracion '!Q250:Q250</f>
        <v>Se mantiene en la zona de riesgo</v>
      </c>
      <c r="F153" s="230" t="s">
        <v>9</v>
      </c>
      <c r="G153" s="175" t="s">
        <v>645</v>
      </c>
      <c r="H153" s="175" t="s">
        <v>646</v>
      </c>
      <c r="I153" s="260" t="s">
        <v>269</v>
      </c>
      <c r="N153" s="25"/>
      <c r="O153" s="25"/>
    </row>
    <row r="154" spans="1:15" s="7" customFormat="1" ht="24.95" customHeight="1" x14ac:dyDescent="0.2">
      <c r="A154" s="211"/>
      <c r="B154" s="190"/>
      <c r="C154" s="178"/>
      <c r="D154" s="178"/>
      <c r="E154" s="186"/>
      <c r="F154" s="230"/>
      <c r="G154" s="176"/>
      <c r="H154" s="176"/>
      <c r="I154" s="261"/>
      <c r="N154" s="25"/>
      <c r="O154" s="25"/>
    </row>
    <row r="155" spans="1:15" s="7" customFormat="1" ht="24.95" customHeight="1" x14ac:dyDescent="0.2">
      <c r="A155" s="211"/>
      <c r="B155" s="190"/>
      <c r="C155" s="178"/>
      <c r="D155" s="178"/>
      <c r="E155" s="186"/>
      <c r="F155" s="230"/>
      <c r="G155" s="177"/>
      <c r="H155" s="177"/>
      <c r="I155" s="262"/>
      <c r="N155" s="25"/>
      <c r="O155" s="25"/>
    </row>
    <row r="156" spans="1:15" s="7" customFormat="1" ht="24.95" customHeight="1" x14ac:dyDescent="0.2">
      <c r="A156" s="211"/>
      <c r="B156" s="190" t="str">
        <f>'Admón. Riesgos'!D54</f>
        <v>Insuficiente Implementación de la Política Institucional de Autoevaluación, Acreditación y Aseguramiento de la calidad.</v>
      </c>
      <c r="C156" s="178" t="str">
        <f>'Admón. Riesgos'!O54</f>
        <v>ZONA DE RIESGO INACEPTABLE</v>
      </c>
      <c r="D156" s="178" t="str">
        <f>'Valoracion '!P255</f>
        <v>ZONA DE RIESGO INACEPTABLE</v>
      </c>
      <c r="E156" s="186" t="str">
        <f>'Valoracion '!Q255:Q255</f>
        <v>Se mantiene en la zona de riesgo</v>
      </c>
      <c r="F156" s="230" t="s">
        <v>9</v>
      </c>
      <c r="G156" s="175" t="s">
        <v>647</v>
      </c>
      <c r="H156" s="175" t="s">
        <v>648</v>
      </c>
      <c r="I156" s="203" t="s">
        <v>269</v>
      </c>
      <c r="N156" s="25"/>
      <c r="O156" s="25"/>
    </row>
    <row r="157" spans="1:15" s="7" customFormat="1" ht="24.95" customHeight="1" x14ac:dyDescent="0.2">
      <c r="A157" s="211"/>
      <c r="B157" s="190"/>
      <c r="C157" s="178"/>
      <c r="D157" s="178"/>
      <c r="E157" s="186"/>
      <c r="F157" s="230"/>
      <c r="G157" s="176"/>
      <c r="H157" s="176"/>
      <c r="I157" s="204"/>
      <c r="N157" s="25"/>
      <c r="O157" s="25"/>
    </row>
    <row r="158" spans="1:15" s="7" customFormat="1" ht="24.95" customHeight="1" x14ac:dyDescent="0.2">
      <c r="A158" s="211"/>
      <c r="B158" s="190"/>
      <c r="C158" s="178"/>
      <c r="D158" s="178"/>
      <c r="E158" s="186"/>
      <c r="F158" s="230"/>
      <c r="G158" s="177"/>
      <c r="H158" s="177"/>
      <c r="I158" s="205"/>
      <c r="N158" s="25"/>
      <c r="O158" s="25"/>
    </row>
    <row r="159" spans="1:15" s="7" customFormat="1" ht="24.95" customHeight="1" x14ac:dyDescent="0.2">
      <c r="A159" s="211"/>
      <c r="B159" s="190" t="str">
        <f>'Admón. Riesgos'!D55</f>
        <v>Deficiencia en la calidad técnica de los informes.</v>
      </c>
      <c r="C159" s="178" t="str">
        <f>'Admón. Riesgos'!O55</f>
        <v>ZONA DE RIESGO INACEPTABLE</v>
      </c>
      <c r="D159" s="178" t="str">
        <f>'Valoracion '!P260</f>
        <v>ZONA DE RIESGO INACEPTABLE</v>
      </c>
      <c r="E159" s="186" t="str">
        <f>'Valoracion '!Q260:Q260</f>
        <v>Se mantiene en la zona de riesgo</v>
      </c>
      <c r="F159" s="230" t="s">
        <v>74</v>
      </c>
      <c r="G159" s="175" t="s">
        <v>649</v>
      </c>
      <c r="H159" s="175" t="s">
        <v>650</v>
      </c>
      <c r="I159" s="203" t="s">
        <v>269</v>
      </c>
      <c r="N159" s="25"/>
      <c r="O159" s="25"/>
    </row>
    <row r="160" spans="1:15" s="7" customFormat="1" ht="24.95" customHeight="1" x14ac:dyDescent="0.2">
      <c r="A160" s="211"/>
      <c r="B160" s="190"/>
      <c r="C160" s="178"/>
      <c r="D160" s="178"/>
      <c r="E160" s="186"/>
      <c r="F160" s="230"/>
      <c r="G160" s="176"/>
      <c r="H160" s="176"/>
      <c r="I160" s="204"/>
      <c r="N160" s="25"/>
      <c r="O160" s="25"/>
    </row>
    <row r="161" spans="1:15" s="7" customFormat="1" x14ac:dyDescent="0.2">
      <c r="A161" s="211"/>
      <c r="B161" s="190"/>
      <c r="C161" s="178"/>
      <c r="D161" s="178"/>
      <c r="E161" s="186"/>
      <c r="F161" s="230"/>
      <c r="G161" s="177"/>
      <c r="H161" s="177"/>
      <c r="I161" s="205"/>
      <c r="N161" s="25"/>
      <c r="O161" s="25"/>
    </row>
    <row r="162" spans="1:15" s="7" customFormat="1" ht="26.25" customHeight="1" x14ac:dyDescent="0.2">
      <c r="A162" s="211"/>
      <c r="B162" s="190" t="str">
        <f>'Admón. Riesgos'!D56</f>
        <v xml:space="preserve">Negación de la obtención y/o renovación de registro calificado y Acreditación </v>
      </c>
      <c r="C162" s="178" t="str">
        <f>'Admón. Riesgos'!O56</f>
        <v>ZONA DE RIESGO INACEPTABLE</v>
      </c>
      <c r="D162" s="178" t="str">
        <f>'Valoracion '!P265</f>
        <v>ZONA DE RIESGO INACEPTABLE</v>
      </c>
      <c r="E162" s="186" t="str">
        <f>'Valoracion '!Q265:Q265</f>
        <v>Se mantiene en la zona de riesgo</v>
      </c>
      <c r="F162" s="230" t="s">
        <v>9</v>
      </c>
      <c r="G162" s="175" t="s">
        <v>651</v>
      </c>
      <c r="H162" s="175" t="s">
        <v>652</v>
      </c>
      <c r="I162" s="263">
        <v>2016</v>
      </c>
      <c r="N162" s="25"/>
      <c r="O162" s="25"/>
    </row>
    <row r="163" spans="1:15" s="7" customFormat="1" ht="24.95" customHeight="1" x14ac:dyDescent="0.2">
      <c r="A163" s="211"/>
      <c r="B163" s="190"/>
      <c r="C163" s="178"/>
      <c r="D163" s="178"/>
      <c r="E163" s="186"/>
      <c r="F163" s="230"/>
      <c r="G163" s="176"/>
      <c r="H163" s="176"/>
      <c r="I163" s="264"/>
      <c r="N163" s="25"/>
      <c r="O163" s="25"/>
    </row>
    <row r="164" spans="1:15" s="7" customFormat="1" ht="24.95" customHeight="1" x14ac:dyDescent="0.2">
      <c r="A164" s="211"/>
      <c r="B164" s="190"/>
      <c r="C164" s="178"/>
      <c r="D164" s="178"/>
      <c r="E164" s="186"/>
      <c r="F164" s="230"/>
      <c r="G164" s="177"/>
      <c r="H164" s="177"/>
      <c r="I164" s="265"/>
      <c r="N164" s="25"/>
      <c r="O164" s="25"/>
    </row>
    <row r="165" spans="1:15" s="7" customFormat="1" ht="24.95" customHeight="1" x14ac:dyDescent="0.2">
      <c r="A165" s="211"/>
      <c r="B165" s="190" t="str">
        <f>'Admón. Riesgos'!D57</f>
        <v>Incumplimiento del plan de trabajo del proceso de autoevaluación / acreditación.</v>
      </c>
      <c r="C165" s="178" t="str">
        <f>'Admón. Riesgos'!O57</f>
        <v>ZONA DE RIESGO MODERADO</v>
      </c>
      <c r="D165" s="178" t="str">
        <f>'Valoracion '!P270</f>
        <v>ZONA DE RIESGO MODERADO</v>
      </c>
      <c r="E165" s="186" t="str">
        <f>'Valoracion '!Q270:Q270</f>
        <v>Se mantiene en la zona de riesgo</v>
      </c>
      <c r="F165" s="230" t="s">
        <v>74</v>
      </c>
      <c r="G165" s="175" t="s">
        <v>654</v>
      </c>
      <c r="H165" s="175" t="s">
        <v>652</v>
      </c>
      <c r="I165" s="263">
        <v>2017</v>
      </c>
      <c r="N165" s="25"/>
      <c r="O165" s="25"/>
    </row>
    <row r="166" spans="1:15" s="7" customFormat="1" ht="24.95" customHeight="1" x14ac:dyDescent="0.2">
      <c r="A166" s="211"/>
      <c r="B166" s="190"/>
      <c r="C166" s="178"/>
      <c r="D166" s="178"/>
      <c r="E166" s="186"/>
      <c r="F166" s="230"/>
      <c r="G166" s="176"/>
      <c r="H166" s="176"/>
      <c r="I166" s="264"/>
      <c r="N166" s="25"/>
      <c r="O166" s="25"/>
    </row>
    <row r="167" spans="1:15" s="7" customFormat="1" ht="24.95" customHeight="1" x14ac:dyDescent="0.2">
      <c r="A167" s="211"/>
      <c r="B167" s="190"/>
      <c r="C167" s="178"/>
      <c r="D167" s="178"/>
      <c r="E167" s="186"/>
      <c r="F167" s="230"/>
      <c r="G167" s="177"/>
      <c r="H167" s="177"/>
      <c r="I167" s="265"/>
      <c r="N167" s="25"/>
      <c r="O167" s="25"/>
    </row>
    <row r="168" spans="1:15" s="7" customFormat="1" ht="24.95" customHeight="1" x14ac:dyDescent="0.2">
      <c r="A168" s="211"/>
      <c r="B168" s="190" t="str">
        <f>'Admón. Riesgos'!D58</f>
        <v>Vencimiento del registro calificado.</v>
      </c>
      <c r="C168" s="178" t="str">
        <f>'Admón. Riesgos'!O58</f>
        <v>ZONA DE RIESGO IMPORTANTE</v>
      </c>
      <c r="D168" s="178" t="str">
        <f>'Valoracion '!P275</f>
        <v>ZONA DE RIESGO IMPORTANTE</v>
      </c>
      <c r="E168" s="186" t="str">
        <f>'Valoracion '!Q275:Q275</f>
        <v>Se mantiene en la zona de riesgo</v>
      </c>
      <c r="F168" s="230" t="s">
        <v>76</v>
      </c>
      <c r="G168" s="175" t="s">
        <v>653</v>
      </c>
      <c r="H168" s="175" t="s">
        <v>652</v>
      </c>
      <c r="I168" s="234" t="s">
        <v>269</v>
      </c>
      <c r="N168" s="25"/>
      <c r="O168" s="25"/>
    </row>
    <row r="169" spans="1:15" s="7" customFormat="1" ht="24.95" customHeight="1" x14ac:dyDescent="0.2">
      <c r="A169" s="211"/>
      <c r="B169" s="190"/>
      <c r="C169" s="178"/>
      <c r="D169" s="178"/>
      <c r="E169" s="186"/>
      <c r="F169" s="230"/>
      <c r="G169" s="176"/>
      <c r="H169" s="176"/>
      <c r="I169" s="235"/>
      <c r="N169" s="25"/>
      <c r="O169" s="25"/>
    </row>
    <row r="170" spans="1:15" s="7" customFormat="1" ht="24.95" customHeight="1" x14ac:dyDescent="0.2">
      <c r="A170" s="211"/>
      <c r="B170" s="190"/>
      <c r="C170" s="178"/>
      <c r="D170" s="178"/>
      <c r="E170" s="186"/>
      <c r="F170" s="230"/>
      <c r="G170" s="177"/>
      <c r="H170" s="177"/>
      <c r="I170" s="236"/>
      <c r="N170" s="25"/>
      <c r="O170" s="25"/>
    </row>
    <row r="171" spans="1:15" s="7" customFormat="1" ht="24.95" customHeight="1" x14ac:dyDescent="0.2">
      <c r="A171" s="211"/>
      <c r="B171" s="190" t="str">
        <f>'Admón. Riesgos'!D59</f>
        <v>Deficiencia en los canales de  comunicación y información entre los procesos.</v>
      </c>
      <c r="C171" s="178" t="str">
        <f>'Admón. Riesgos'!O59</f>
        <v>ZONA DE RIESGO INACEPTABLE</v>
      </c>
      <c r="D171" s="178" t="str">
        <f>'Valoracion '!P280</f>
        <v>ZONA DE RIESGO INACEPTABLE</v>
      </c>
      <c r="E171" s="186" t="str">
        <f>'Valoracion '!Q280:Q280</f>
        <v>Se mantiene en la zona de riesgo</v>
      </c>
      <c r="F171" s="230" t="s">
        <v>75</v>
      </c>
      <c r="G171" s="175" t="s">
        <v>656</v>
      </c>
      <c r="H171" s="175" t="s">
        <v>655</v>
      </c>
      <c r="I171" s="234" t="s">
        <v>269</v>
      </c>
      <c r="N171" s="25"/>
      <c r="O171" s="25"/>
    </row>
    <row r="172" spans="1:15" s="7" customFormat="1" ht="24.95" customHeight="1" x14ac:dyDescent="0.2">
      <c r="A172" s="211"/>
      <c r="B172" s="190"/>
      <c r="C172" s="178"/>
      <c r="D172" s="178"/>
      <c r="E172" s="186"/>
      <c r="F172" s="230"/>
      <c r="G172" s="176"/>
      <c r="H172" s="176"/>
      <c r="I172" s="235"/>
      <c r="N172" s="25"/>
      <c r="O172" s="25"/>
    </row>
    <row r="173" spans="1:15" s="7" customFormat="1" ht="24.95" customHeight="1" x14ac:dyDescent="0.2">
      <c r="A173" s="211"/>
      <c r="B173" s="190"/>
      <c r="C173" s="178"/>
      <c r="D173" s="178"/>
      <c r="E173" s="186"/>
      <c r="F173" s="230"/>
      <c r="G173" s="177"/>
      <c r="H173" s="177"/>
      <c r="I173" s="236"/>
      <c r="N173" s="25"/>
      <c r="O173" s="25"/>
    </row>
    <row r="174" spans="1:15" s="7" customFormat="1" ht="24.95" customHeight="1" x14ac:dyDescent="0.2">
      <c r="A174" s="211"/>
      <c r="B174" s="190" t="str">
        <f>'Admón. Riesgos'!D60</f>
        <v xml:space="preserve">Insuficiente suministro de materiales y elementos de oficina para el desarrollo de las actividades academicas y administrativas, por incumplimento en la entrega de estos por parte del responsable del proceso de Compras y Mantenimiento. </v>
      </c>
      <c r="C174" s="178" t="str">
        <f>'Admón. Riesgos'!O60</f>
        <v>ZONA DE RIESGO ACEPTABLE</v>
      </c>
      <c r="D174" s="178" t="str">
        <f>'Valoracion '!P285</f>
        <v>ZONA DE RIESGO ACEPTABLE</v>
      </c>
      <c r="E174" s="186" t="str">
        <f>'Valoracion '!Q285:Q285</f>
        <v>Se mantiene en la zona de riesgo</v>
      </c>
      <c r="F174" s="230" t="s">
        <v>76</v>
      </c>
      <c r="G174" s="175" t="s">
        <v>371</v>
      </c>
      <c r="H174" s="175" t="s">
        <v>378</v>
      </c>
      <c r="I174" s="243" t="s">
        <v>269</v>
      </c>
      <c r="N174" s="25"/>
      <c r="O174" s="25"/>
    </row>
    <row r="175" spans="1:15" s="7" customFormat="1" ht="24.95" customHeight="1" x14ac:dyDescent="0.2">
      <c r="A175" s="211"/>
      <c r="B175" s="190"/>
      <c r="C175" s="178"/>
      <c r="D175" s="178"/>
      <c r="E175" s="186"/>
      <c r="F175" s="230"/>
      <c r="G175" s="176"/>
      <c r="H175" s="176"/>
      <c r="I175" s="244"/>
      <c r="N175" s="25"/>
      <c r="O175" s="25"/>
    </row>
    <row r="176" spans="1:15" s="7" customFormat="1" ht="24.95" customHeight="1" x14ac:dyDescent="0.2">
      <c r="A176" s="211"/>
      <c r="B176" s="190"/>
      <c r="C176" s="178"/>
      <c r="D176" s="178"/>
      <c r="E176" s="186"/>
      <c r="F176" s="230"/>
      <c r="G176" s="177"/>
      <c r="H176" s="177"/>
      <c r="I176" s="245"/>
      <c r="N176" s="25"/>
      <c r="O176" s="25"/>
    </row>
    <row r="177" spans="1:15" s="7" customFormat="1" ht="24.95" customHeight="1" x14ac:dyDescent="0.2">
      <c r="A177" s="211"/>
      <c r="B177" s="190" t="str">
        <f>'Admón. Riesgos'!D61</f>
        <v>Falta de oferta de programas academicos por demora del MEN en la asignación de pares academicos y en la emisión de conceptos y resoluciones de Registro Calificado.</v>
      </c>
      <c r="C177" s="178" t="str">
        <f>'Admón. Riesgos'!O61</f>
        <v>ZONA DE RIESGO INACEPTABLE</v>
      </c>
      <c r="D177" s="178" t="str">
        <f>'Valoracion '!P290</f>
        <v>ZONA DE RIESGO INACEPTABLE</v>
      </c>
      <c r="E177" s="186" t="str">
        <f>'Valoracion '!Q290:Q290</f>
        <v>Se mantiene en la zona de riesgo</v>
      </c>
      <c r="F177" s="230" t="s">
        <v>76</v>
      </c>
      <c r="G177" s="175" t="s">
        <v>372</v>
      </c>
      <c r="H177" s="175" t="s">
        <v>379</v>
      </c>
      <c r="I177" s="234" t="s">
        <v>269</v>
      </c>
      <c r="N177" s="25"/>
      <c r="O177" s="25"/>
    </row>
    <row r="178" spans="1:15" s="7" customFormat="1" ht="24.95" customHeight="1" x14ac:dyDescent="0.2">
      <c r="A178" s="211"/>
      <c r="B178" s="190"/>
      <c r="C178" s="178"/>
      <c r="D178" s="178"/>
      <c r="E178" s="186"/>
      <c r="F178" s="230"/>
      <c r="G178" s="176"/>
      <c r="H178" s="176"/>
      <c r="I178" s="235"/>
      <c r="N178" s="25"/>
      <c r="O178" s="25"/>
    </row>
    <row r="179" spans="1:15" s="7" customFormat="1" ht="24.95" customHeight="1" x14ac:dyDescent="0.2">
      <c r="A179" s="211"/>
      <c r="B179" s="190"/>
      <c r="C179" s="178"/>
      <c r="D179" s="178"/>
      <c r="E179" s="186"/>
      <c r="F179" s="230"/>
      <c r="G179" s="177"/>
      <c r="H179" s="177"/>
      <c r="I179" s="236"/>
      <c r="N179" s="25"/>
      <c r="O179" s="25"/>
    </row>
    <row r="180" spans="1:15" s="7" customFormat="1" ht="24.95" customHeight="1" x14ac:dyDescent="0.2">
      <c r="A180" s="211"/>
      <c r="B180" s="190" t="str">
        <f>'Admón. Riesgos'!D62</f>
        <v>Deficiencia en la conectividad y baja utilización de los equipos de computo, por la intermitencia y debilidad del servicio de internet.</v>
      </c>
      <c r="C180" s="178" t="str">
        <f>'Admón. Riesgos'!O62</f>
        <v>ZONA DE RIESGO INACEPTABLE</v>
      </c>
      <c r="D180" s="178" t="str">
        <f>'Valoracion '!P295</f>
        <v>ZONA DE RIESGO INACEPTABLE</v>
      </c>
      <c r="E180" s="186" t="str">
        <f>'Valoracion '!Q295:Q295</f>
        <v>Se mantiene en la zona de riesgo</v>
      </c>
      <c r="F180" s="230" t="s">
        <v>9</v>
      </c>
      <c r="G180" s="175" t="s">
        <v>371</v>
      </c>
      <c r="H180" s="175" t="s">
        <v>380</v>
      </c>
      <c r="I180" s="234" t="s">
        <v>269</v>
      </c>
      <c r="N180" s="25"/>
      <c r="O180" s="25"/>
    </row>
    <row r="181" spans="1:15" s="7" customFormat="1" ht="24.95" customHeight="1" x14ac:dyDescent="0.2">
      <c r="A181" s="211"/>
      <c r="B181" s="190"/>
      <c r="C181" s="178"/>
      <c r="D181" s="178"/>
      <c r="E181" s="186"/>
      <c r="F181" s="230"/>
      <c r="G181" s="176"/>
      <c r="H181" s="176"/>
      <c r="I181" s="235"/>
      <c r="N181" s="25"/>
      <c r="O181" s="25"/>
    </row>
    <row r="182" spans="1:15" s="7" customFormat="1" ht="24.95" customHeight="1" x14ac:dyDescent="0.2">
      <c r="A182" s="211"/>
      <c r="B182" s="190"/>
      <c r="C182" s="178"/>
      <c r="D182" s="178"/>
      <c r="E182" s="186"/>
      <c r="F182" s="230"/>
      <c r="G182" s="177"/>
      <c r="H182" s="177"/>
      <c r="I182" s="236"/>
      <c r="N182" s="25"/>
      <c r="O182" s="25"/>
    </row>
    <row r="183" spans="1:15" s="7" customFormat="1" ht="24.95" customHeight="1" x14ac:dyDescent="0.2">
      <c r="A183" s="211"/>
      <c r="B183" s="190" t="str">
        <f>'Admón. Riesgos'!D63</f>
        <v>Carencia de material bibliografico especifico, en los programas académicos</v>
      </c>
      <c r="C183" s="178" t="str">
        <f>'Admón. Riesgos'!O63</f>
        <v>ZONA DE RIESGO INACEPTABLE</v>
      </c>
      <c r="D183" s="178" t="str">
        <f>'Valoracion '!P300</f>
        <v>ZONA DE RIESGO INACEPTABLE</v>
      </c>
      <c r="E183" s="186" t="str">
        <f>'Valoracion '!Q300:Q300</f>
        <v>Se mantiene en la zona de riesgo</v>
      </c>
      <c r="F183" s="230" t="s">
        <v>76</v>
      </c>
      <c r="G183" s="266" t="s">
        <v>373</v>
      </c>
      <c r="H183" s="175" t="s">
        <v>381</v>
      </c>
      <c r="I183" s="256" t="s">
        <v>269</v>
      </c>
      <c r="N183" s="25"/>
      <c r="O183" s="25"/>
    </row>
    <row r="184" spans="1:15" s="7" customFormat="1" ht="24.95" customHeight="1" x14ac:dyDescent="0.2">
      <c r="A184" s="211"/>
      <c r="B184" s="190"/>
      <c r="C184" s="178"/>
      <c r="D184" s="178"/>
      <c r="E184" s="186"/>
      <c r="F184" s="230"/>
      <c r="G184" s="271"/>
      <c r="H184" s="176"/>
      <c r="I184" s="257"/>
      <c r="N184" s="25"/>
      <c r="O184" s="25"/>
    </row>
    <row r="185" spans="1:15" s="7" customFormat="1" ht="24.95" customHeight="1" x14ac:dyDescent="0.2">
      <c r="A185" s="211"/>
      <c r="B185" s="190"/>
      <c r="C185" s="178"/>
      <c r="D185" s="178"/>
      <c r="E185" s="186"/>
      <c r="F185" s="230"/>
      <c r="G185" s="267"/>
      <c r="H185" s="177"/>
      <c r="I185" s="258"/>
      <c r="N185" s="25"/>
      <c r="O185" s="25"/>
    </row>
    <row r="186" spans="1:15" s="7" customFormat="1" ht="24.95" customHeight="1" x14ac:dyDescent="0.2">
      <c r="A186" s="211"/>
      <c r="B186" s="190" t="str">
        <f>'Admón. Riesgos'!D64</f>
        <v xml:space="preserve">Carencia de una Hemeroteca y de suscripción a revistas especializadas pertinentes a los diferentes programas ofertados.   </v>
      </c>
      <c r="C186" s="178" t="str">
        <f>'Admón. Riesgos'!O64</f>
        <v>ZONA DE RIESGO INACEPTABLE</v>
      </c>
      <c r="D186" s="178" t="str">
        <f>'Valoracion '!P305</f>
        <v>ZONA DE RIESGO INACEPTABLE</v>
      </c>
      <c r="E186" s="186" t="str">
        <f>'Valoracion '!Q305:Q305</f>
        <v>Se mantiene en la zona de riesgo</v>
      </c>
      <c r="F186" s="230" t="s">
        <v>9</v>
      </c>
      <c r="G186" s="175" t="s">
        <v>371</v>
      </c>
      <c r="H186" s="175" t="s">
        <v>381</v>
      </c>
      <c r="I186" s="227" t="s">
        <v>269</v>
      </c>
      <c r="N186" s="25"/>
      <c r="O186" s="25"/>
    </row>
    <row r="187" spans="1:15" s="7" customFormat="1" ht="24.95" customHeight="1" x14ac:dyDescent="0.2">
      <c r="A187" s="211"/>
      <c r="B187" s="190"/>
      <c r="C187" s="178"/>
      <c r="D187" s="178"/>
      <c r="E187" s="186"/>
      <c r="F187" s="230"/>
      <c r="G187" s="176"/>
      <c r="H187" s="176"/>
      <c r="I187" s="228"/>
      <c r="N187" s="25"/>
      <c r="O187" s="25"/>
    </row>
    <row r="188" spans="1:15" s="7" customFormat="1" ht="24.95" customHeight="1" x14ac:dyDescent="0.2">
      <c r="A188" s="211"/>
      <c r="B188" s="190"/>
      <c r="C188" s="178"/>
      <c r="D188" s="178"/>
      <c r="E188" s="186"/>
      <c r="F188" s="230"/>
      <c r="G188" s="177"/>
      <c r="H188" s="177"/>
      <c r="I188" s="229"/>
      <c r="N188" s="25"/>
      <c r="O188" s="25"/>
    </row>
    <row r="189" spans="1:15" s="7" customFormat="1" ht="24.95" customHeight="1" x14ac:dyDescent="0.2">
      <c r="A189" s="211"/>
      <c r="B189" s="190" t="str">
        <f>'Admón. Riesgos'!D65</f>
        <v>Deficiente capacitación a los docentes para el manejo y uso eficiente de la herramienta Aulas GI de la plataforma Academusoft.</v>
      </c>
      <c r="C189" s="196" t="str">
        <f>'Admón. Riesgos'!O65</f>
        <v>ZONA DE RIESGO INACEPTABLE</v>
      </c>
      <c r="D189" s="178" t="str">
        <f>'Valoracion '!P310</f>
        <v>ZONA DE RIESGO INACEPTABLE</v>
      </c>
      <c r="E189" s="186" t="str">
        <f>'Valoracion '!Q310:Q310</f>
        <v>Se mantiene en la zona de riesgo</v>
      </c>
      <c r="F189" s="230" t="s">
        <v>9</v>
      </c>
      <c r="G189" s="175" t="s">
        <v>374</v>
      </c>
      <c r="H189" s="175" t="s">
        <v>382</v>
      </c>
      <c r="I189" s="227" t="s">
        <v>383</v>
      </c>
      <c r="N189" s="25"/>
      <c r="O189" s="25"/>
    </row>
    <row r="190" spans="1:15" s="7" customFormat="1" ht="24.95" customHeight="1" x14ac:dyDescent="0.2">
      <c r="A190" s="211"/>
      <c r="B190" s="190"/>
      <c r="C190" s="197"/>
      <c r="D190" s="178"/>
      <c r="E190" s="186"/>
      <c r="F190" s="230"/>
      <c r="G190" s="176"/>
      <c r="H190" s="176"/>
      <c r="I190" s="228"/>
      <c r="N190" s="25"/>
      <c r="O190" s="25"/>
    </row>
    <row r="191" spans="1:15" s="7" customFormat="1" ht="24.95" customHeight="1" x14ac:dyDescent="0.2">
      <c r="A191" s="211"/>
      <c r="B191" s="190"/>
      <c r="C191" s="198"/>
      <c r="D191" s="178"/>
      <c r="E191" s="186"/>
      <c r="F191" s="230"/>
      <c r="G191" s="177"/>
      <c r="H191" s="177"/>
      <c r="I191" s="229"/>
      <c r="N191" s="25"/>
      <c r="O191" s="25"/>
    </row>
    <row r="192" spans="1:15" s="7" customFormat="1" ht="24.95" customHeight="1" x14ac:dyDescent="0.2">
      <c r="A192" s="211"/>
      <c r="B192" s="190" t="str">
        <f>'Admón. Riesgos'!D66</f>
        <v>Falta de seguridad en las instalaciones para la protección de los medios educativos e inadecuado uso de estos por los docentes.</v>
      </c>
      <c r="C192" s="196" t="str">
        <f>'Admón. Riesgos'!O66</f>
        <v>ZONA DE RIESGO IMPORTANTE</v>
      </c>
      <c r="D192" s="178" t="str">
        <f>'Valoracion '!P315</f>
        <v>ZONA DE RIESGO IMPORTANTE</v>
      </c>
      <c r="E192" s="186" t="str">
        <f>'Valoracion '!Q315:Q315</f>
        <v>Se mantiene en la zona de riesgo</v>
      </c>
      <c r="F192" s="230" t="s">
        <v>9</v>
      </c>
      <c r="G192" s="175" t="s">
        <v>375</v>
      </c>
      <c r="H192" s="175" t="s">
        <v>384</v>
      </c>
      <c r="I192" s="180" t="s">
        <v>385</v>
      </c>
      <c r="N192" s="25"/>
      <c r="O192" s="25"/>
    </row>
    <row r="193" spans="1:15" s="7" customFormat="1" ht="27.75" customHeight="1" x14ac:dyDescent="0.2">
      <c r="A193" s="211"/>
      <c r="B193" s="190"/>
      <c r="C193" s="197"/>
      <c r="D193" s="178"/>
      <c r="E193" s="186"/>
      <c r="F193" s="230"/>
      <c r="G193" s="176"/>
      <c r="H193" s="176"/>
      <c r="I193" s="181"/>
      <c r="N193" s="25"/>
      <c r="O193" s="25"/>
    </row>
    <row r="194" spans="1:15" s="7" customFormat="1" ht="31.5" customHeight="1" x14ac:dyDescent="0.2">
      <c r="A194" s="211"/>
      <c r="B194" s="190"/>
      <c r="C194" s="198"/>
      <c r="D194" s="178"/>
      <c r="E194" s="186"/>
      <c r="F194" s="230"/>
      <c r="G194" s="177"/>
      <c r="H194" s="177"/>
      <c r="I194" s="182"/>
      <c r="N194" s="25"/>
      <c r="O194" s="25"/>
    </row>
    <row r="195" spans="1:15" s="7" customFormat="1" ht="24.95" customHeight="1" x14ac:dyDescent="0.2">
      <c r="A195" s="211"/>
      <c r="B195" s="190" t="str">
        <f>'Admón. Riesgos'!D67</f>
        <v>Deficiente capacitación del equipo académico en la elaboración de Documentos Maestros por ciclos propedéeuticos</v>
      </c>
      <c r="C195" s="196" t="str">
        <f>'Admón. Riesgos'!O67</f>
        <v>ZONA DE RIESGO INACEPTABLE</v>
      </c>
      <c r="D195" s="178" t="str">
        <f>'Valoracion '!P320</f>
        <v>ZONA DE RIESGO INACEPTABLE</v>
      </c>
      <c r="E195" s="186" t="str">
        <f>'Valoracion '!Q320:Q320</f>
        <v>Se mantiene en la zona de riesgo</v>
      </c>
      <c r="F195" s="230" t="s">
        <v>9</v>
      </c>
      <c r="G195" s="175" t="s">
        <v>376</v>
      </c>
      <c r="H195" s="175" t="s">
        <v>378</v>
      </c>
      <c r="I195" s="180" t="s">
        <v>269</v>
      </c>
      <c r="N195" s="25"/>
      <c r="O195" s="25"/>
    </row>
    <row r="196" spans="1:15" s="7" customFormat="1" ht="24.95" customHeight="1" x14ac:dyDescent="0.2">
      <c r="A196" s="211"/>
      <c r="B196" s="190"/>
      <c r="C196" s="197"/>
      <c r="D196" s="178"/>
      <c r="E196" s="186"/>
      <c r="F196" s="230"/>
      <c r="G196" s="176"/>
      <c r="H196" s="176"/>
      <c r="I196" s="181"/>
      <c r="N196" s="25"/>
      <c r="O196" s="25"/>
    </row>
    <row r="197" spans="1:15" s="7" customFormat="1" ht="24.95" customHeight="1" x14ac:dyDescent="0.2">
      <c r="A197" s="211"/>
      <c r="B197" s="190"/>
      <c r="C197" s="198"/>
      <c r="D197" s="178"/>
      <c r="E197" s="186"/>
      <c r="F197" s="230"/>
      <c r="G197" s="177"/>
      <c r="H197" s="177"/>
      <c r="I197" s="182"/>
      <c r="N197" s="25"/>
      <c r="O197" s="25"/>
    </row>
    <row r="198" spans="1:15" s="7" customFormat="1" ht="24.95" customHeight="1" x14ac:dyDescent="0.2">
      <c r="A198" s="211"/>
      <c r="B198" s="190" t="str">
        <f>'Admón. Riesgos'!D68</f>
        <v>Insuficiente suministro de materiales, herramientas y elementos para el desarrollo de la actividad académica de los docentes.</v>
      </c>
      <c r="C198" s="196" t="str">
        <f>'Admón. Riesgos'!O68</f>
        <v>ZONA DE RIESGO INACEPTABLE</v>
      </c>
      <c r="D198" s="178" t="str">
        <f>'Valoracion '!P325</f>
        <v>ZONA DE RIESGO INACEPTABLE</v>
      </c>
      <c r="E198" s="186" t="str">
        <f>'Valoracion '!Q325:Q325</f>
        <v>Se mantiene en la zona de riesgo</v>
      </c>
      <c r="F198" s="230" t="s">
        <v>9</v>
      </c>
      <c r="G198" s="175" t="s">
        <v>377</v>
      </c>
      <c r="H198" s="175" t="s">
        <v>386</v>
      </c>
      <c r="I198" s="180" t="s">
        <v>269</v>
      </c>
      <c r="N198" s="25"/>
      <c r="O198" s="25"/>
    </row>
    <row r="199" spans="1:15" s="7" customFormat="1" ht="24.95" customHeight="1" x14ac:dyDescent="0.2">
      <c r="A199" s="211"/>
      <c r="B199" s="190"/>
      <c r="C199" s="197"/>
      <c r="D199" s="178"/>
      <c r="E199" s="186"/>
      <c r="F199" s="230"/>
      <c r="G199" s="176"/>
      <c r="H199" s="176"/>
      <c r="I199" s="181"/>
      <c r="N199" s="25"/>
      <c r="O199" s="25"/>
    </row>
    <row r="200" spans="1:15" s="7" customFormat="1" ht="24.95" customHeight="1" x14ac:dyDescent="0.2">
      <c r="A200" s="211"/>
      <c r="B200" s="190"/>
      <c r="C200" s="198"/>
      <c r="D200" s="178"/>
      <c r="E200" s="186"/>
      <c r="F200" s="230"/>
      <c r="G200" s="177"/>
      <c r="H200" s="177"/>
      <c r="I200" s="182"/>
      <c r="N200" s="25"/>
      <c r="O200" s="25"/>
    </row>
    <row r="201" spans="1:15" s="7" customFormat="1" ht="24.95" customHeight="1" x14ac:dyDescent="0.2">
      <c r="A201" s="211"/>
      <c r="B201" s="190" t="str">
        <f>'Admón. Riesgos'!D69</f>
        <v>No cumplimiento de la comunidad académica a las actividades de investigación  programadas. Falta de claridad en la información, Falta de una divulgación organizada y suficiente. Organizar el proceso de comunicación e información de las diferentes actividades.</v>
      </c>
      <c r="C201" s="178" t="str">
        <f>'Admón. Riesgos'!O69</f>
        <v>ZONA DE RIESGO ACEPTABLE</v>
      </c>
      <c r="D201" s="178" t="str">
        <f>'Valoracion '!P330</f>
        <v>ZONA DE RIESGO ACEPTABLE</v>
      </c>
      <c r="E201" s="186" t="str">
        <f>'Valoracion '!Q330:Q330</f>
        <v>Se mantiene en la zona de riesgo</v>
      </c>
      <c r="F201" s="230" t="s">
        <v>74</v>
      </c>
      <c r="G201" s="175" t="s">
        <v>398</v>
      </c>
      <c r="H201" s="180" t="s">
        <v>404</v>
      </c>
      <c r="I201" s="234" t="s">
        <v>405</v>
      </c>
      <c r="N201" s="25"/>
      <c r="O201" s="25"/>
    </row>
    <row r="202" spans="1:15" s="7" customFormat="1" ht="24.95" customHeight="1" x14ac:dyDescent="0.2">
      <c r="A202" s="211"/>
      <c r="B202" s="190"/>
      <c r="C202" s="178"/>
      <c r="D202" s="178"/>
      <c r="E202" s="186"/>
      <c r="F202" s="230"/>
      <c r="G202" s="176"/>
      <c r="H202" s="181"/>
      <c r="I202" s="235"/>
      <c r="N202" s="25"/>
      <c r="O202" s="25"/>
    </row>
    <row r="203" spans="1:15" s="7" customFormat="1" ht="24.95" customHeight="1" x14ac:dyDescent="0.2">
      <c r="A203" s="211"/>
      <c r="B203" s="190"/>
      <c r="C203" s="178"/>
      <c r="D203" s="178"/>
      <c r="E203" s="186"/>
      <c r="F203" s="230"/>
      <c r="G203" s="177"/>
      <c r="H203" s="182"/>
      <c r="I203" s="236"/>
      <c r="N203" s="25"/>
      <c r="O203" s="25"/>
    </row>
    <row r="204" spans="1:15" s="7" customFormat="1" ht="39" customHeight="1" x14ac:dyDescent="0.2">
      <c r="A204" s="211"/>
      <c r="B204" s="190" t="str">
        <f>'Admón. Riesgos'!D70</f>
        <v>Incumplimiento de los requisitos para el desarrollo de convocatorias de investigación. por falta de transparencia y existencia de prioridad  e intereses personales y no institucionales para seleccionar los proyectos que reunan los requisitos exigidos. Falta de honestidad por parte de quien coordina el proceso. solicitar auditoria para el proceso de convocatoria.</v>
      </c>
      <c r="C204" s="178" t="str">
        <f>'Admón. Riesgos'!O70</f>
        <v>ZONA DE RIESGO ACEPTABLE</v>
      </c>
      <c r="D204" s="178" t="str">
        <f>'Valoracion '!P335</f>
        <v>ZONA DE RIESGO ACEPTABLE</v>
      </c>
      <c r="E204" s="186" t="str">
        <f>'Valoracion '!Q335:Q335</f>
        <v>Se mantiene en la zona de riesgo</v>
      </c>
      <c r="F204" s="230" t="s">
        <v>9</v>
      </c>
      <c r="G204" s="175" t="s">
        <v>399</v>
      </c>
      <c r="H204" s="180" t="s">
        <v>404</v>
      </c>
      <c r="I204" s="234" t="s">
        <v>406</v>
      </c>
      <c r="N204" s="25"/>
      <c r="O204" s="25"/>
    </row>
    <row r="205" spans="1:15" s="7" customFormat="1" ht="13.5" customHeight="1" x14ac:dyDescent="0.2">
      <c r="A205" s="211"/>
      <c r="B205" s="190"/>
      <c r="C205" s="178"/>
      <c r="D205" s="178"/>
      <c r="E205" s="186"/>
      <c r="F205" s="230"/>
      <c r="G205" s="176"/>
      <c r="H205" s="181"/>
      <c r="I205" s="235"/>
    </row>
    <row r="206" spans="1:15" s="7" customFormat="1" ht="13.5" customHeight="1" x14ac:dyDescent="0.2">
      <c r="A206" s="211"/>
      <c r="B206" s="190"/>
      <c r="C206" s="178"/>
      <c r="D206" s="178"/>
      <c r="E206" s="186"/>
      <c r="F206" s="230"/>
      <c r="G206" s="177"/>
      <c r="H206" s="182"/>
      <c r="I206" s="236"/>
    </row>
    <row r="207" spans="1:15" s="7" customFormat="1" ht="32.25" customHeight="1" x14ac:dyDescent="0.2">
      <c r="A207" s="211"/>
      <c r="B207" s="190" t="str">
        <f>'Admón. Riesgos'!D71</f>
        <v>falta de estimulos e inventivos que intervengan en la motivacion de los docentes para trabajar con el proceso de investigacion</v>
      </c>
      <c r="C207" s="178" t="str">
        <f>'Admón. Riesgos'!O71</f>
        <v>ZONA DE RIESGO ACEPTABLE</v>
      </c>
      <c r="D207" s="178" t="str">
        <f>'Valoracion '!P340</f>
        <v>ZONA DE RIESGO ACEPTABLE</v>
      </c>
      <c r="E207" s="186" t="str">
        <f>'Valoracion '!Q340:Q340</f>
        <v>Se mantiene en la zona de riesgo</v>
      </c>
      <c r="F207" s="230" t="s">
        <v>9</v>
      </c>
      <c r="G207" s="266" t="s">
        <v>400</v>
      </c>
      <c r="H207" s="180" t="s">
        <v>404</v>
      </c>
      <c r="I207" s="268">
        <v>2016</v>
      </c>
    </row>
    <row r="208" spans="1:15" s="7" customFormat="1" ht="27.75" customHeight="1" x14ac:dyDescent="0.2">
      <c r="A208" s="211"/>
      <c r="B208" s="190"/>
      <c r="C208" s="178"/>
      <c r="D208" s="178"/>
      <c r="E208" s="186"/>
      <c r="F208" s="230"/>
      <c r="G208" s="271"/>
      <c r="H208" s="181"/>
      <c r="I208" s="269"/>
    </row>
    <row r="209" spans="1:15" s="7" customFormat="1" ht="29.25" customHeight="1" x14ac:dyDescent="0.2">
      <c r="A209" s="211"/>
      <c r="B209" s="190"/>
      <c r="C209" s="178"/>
      <c r="D209" s="178"/>
      <c r="E209" s="186"/>
      <c r="F209" s="230"/>
      <c r="G209" s="267"/>
      <c r="H209" s="182"/>
      <c r="I209" s="270"/>
    </row>
    <row r="210" spans="1:15" s="7" customFormat="1" ht="19.5" customHeight="1" x14ac:dyDescent="0.2">
      <c r="A210" s="211"/>
      <c r="B210" s="190" t="str">
        <f>'Admón. Riesgos'!D72</f>
        <v>Plagio en investigaciones de otros autores por falta de consultas bibliograficas. Revisar cautelosamente los proyectos e informes recepcionados en el centro se investigación. Dar a conocer a los autores la existencia de estos al presentarse la situación.</v>
      </c>
      <c r="C210" s="178" t="str">
        <f>'Admón. Riesgos'!O72</f>
        <v>ZONA DE RIESGO ACEPTABLE</v>
      </c>
      <c r="D210" s="196" t="str">
        <f>'Valoracion '!P345</f>
        <v>ZONA DE RIESGO ACEPTABLE</v>
      </c>
      <c r="E210" s="186" t="str">
        <f>'Valoracion '!Q345:Q345</f>
        <v>Se mantiene en la zona de riesgo</v>
      </c>
      <c r="F210" s="230" t="s">
        <v>74</v>
      </c>
      <c r="G210" s="175" t="s">
        <v>401</v>
      </c>
      <c r="H210" s="180" t="s">
        <v>404</v>
      </c>
      <c r="I210" s="234" t="s">
        <v>406</v>
      </c>
    </row>
    <row r="211" spans="1:15" s="7" customFormat="1" ht="26.25" customHeight="1" x14ac:dyDescent="0.2">
      <c r="A211" s="211"/>
      <c r="B211" s="190"/>
      <c r="C211" s="178"/>
      <c r="D211" s="197"/>
      <c r="E211" s="186"/>
      <c r="F211" s="230"/>
      <c r="G211" s="176"/>
      <c r="H211" s="181"/>
      <c r="I211" s="235"/>
    </row>
    <row r="212" spans="1:15" s="7" customFormat="1" ht="20.25" customHeight="1" x14ac:dyDescent="0.2">
      <c r="A212" s="211"/>
      <c r="B212" s="190"/>
      <c r="C212" s="178"/>
      <c r="D212" s="198"/>
      <c r="E212" s="186"/>
      <c r="F212" s="230"/>
      <c r="G212" s="177"/>
      <c r="H212" s="182"/>
      <c r="I212" s="236"/>
    </row>
    <row r="213" spans="1:15" s="7" customFormat="1" ht="22.5" customHeight="1" x14ac:dyDescent="0.2">
      <c r="A213" s="211"/>
      <c r="B213" s="190" t="str">
        <f>'Admón. Riesgos'!D73</f>
        <v>Incumplimiento en las actividades  actividades de investigación  programadas para cada año académico. Falta de planificación presuestal. Organizar de acuerdo al plan de acción anual las actividades a desarrollar.</v>
      </c>
      <c r="C213" s="178" t="str">
        <f>'Admón. Riesgos'!O73</f>
        <v>ZONA DE RIESGO IMPORTANTE</v>
      </c>
      <c r="D213" s="196" t="str">
        <f>'Valoracion '!P350</f>
        <v>ZONA DE RIESGO IMPORTANTE</v>
      </c>
      <c r="E213" s="186" t="str">
        <f>'Valoracion '!Q350:Q350</f>
        <v>Se mantiene en la zona de riesgo</v>
      </c>
      <c r="F213" s="230" t="s">
        <v>74</v>
      </c>
      <c r="G213" s="175" t="s">
        <v>402</v>
      </c>
      <c r="H213" s="175" t="s">
        <v>404</v>
      </c>
      <c r="I213" s="272">
        <v>2016</v>
      </c>
    </row>
    <row r="214" spans="1:15" s="7" customFormat="1" ht="18.75" customHeight="1" x14ac:dyDescent="0.2">
      <c r="A214" s="211"/>
      <c r="B214" s="190"/>
      <c r="C214" s="178"/>
      <c r="D214" s="197"/>
      <c r="E214" s="186"/>
      <c r="F214" s="230"/>
      <c r="G214" s="176"/>
      <c r="H214" s="176"/>
      <c r="I214" s="273"/>
    </row>
    <row r="215" spans="1:15" s="7" customFormat="1" ht="21.75" customHeight="1" x14ac:dyDescent="0.2">
      <c r="A215" s="211"/>
      <c r="B215" s="190"/>
      <c r="C215" s="178"/>
      <c r="D215" s="198"/>
      <c r="E215" s="186"/>
      <c r="F215" s="230"/>
      <c r="G215" s="177"/>
      <c r="H215" s="177"/>
      <c r="I215" s="274"/>
    </row>
    <row r="216" spans="1:15" s="7" customFormat="1" ht="26.25" customHeight="1" x14ac:dyDescent="0.2">
      <c r="A216" s="211"/>
      <c r="B216" s="190" t="str">
        <f>'Admón. Riesgos'!D74</f>
        <v xml:space="preserve">Seguimiento al tiempo de dedicación de los docentes a la investigación mediante resultados </v>
      </c>
      <c r="C216" s="178" t="str">
        <f>'Admón. Riesgos'!O74</f>
        <v>ZONA DE RIESGO IMPORTANTE</v>
      </c>
      <c r="D216" s="196" t="str">
        <f>'Valoracion '!P355</f>
        <v>ZONA DE RIESGO IMPORTANTE</v>
      </c>
      <c r="E216" s="186" t="str">
        <f>'Valoracion '!Q355:Q355</f>
        <v>Se mantiene en la zona de riesgo</v>
      </c>
      <c r="F216" s="230" t="s">
        <v>9</v>
      </c>
      <c r="G216" s="175" t="s">
        <v>403</v>
      </c>
      <c r="H216" s="180" t="s">
        <v>404</v>
      </c>
      <c r="I216" s="234" t="s">
        <v>406</v>
      </c>
    </row>
    <row r="217" spans="1:15" s="7" customFormat="1" ht="21" customHeight="1" x14ac:dyDescent="0.2">
      <c r="A217" s="211"/>
      <c r="B217" s="190"/>
      <c r="C217" s="178"/>
      <c r="D217" s="197"/>
      <c r="E217" s="186"/>
      <c r="F217" s="230"/>
      <c r="G217" s="176"/>
      <c r="H217" s="181"/>
      <c r="I217" s="235"/>
    </row>
    <row r="218" spans="1:15" s="7" customFormat="1" ht="20.25" customHeight="1" x14ac:dyDescent="0.2">
      <c r="A218" s="211"/>
      <c r="B218" s="190"/>
      <c r="C218" s="178"/>
      <c r="D218" s="198"/>
      <c r="E218" s="186"/>
      <c r="F218" s="230"/>
      <c r="G218" s="177"/>
      <c r="H218" s="182"/>
      <c r="I218" s="236"/>
    </row>
    <row r="219" spans="1:15" s="7" customFormat="1" ht="26.25" customHeight="1" x14ac:dyDescent="0.2">
      <c r="A219" s="211"/>
      <c r="B219" s="190" t="str">
        <f>'Admón. Riesgos'!D75</f>
        <v>Deficiencia en el ofrecimiento del servicio de educacion continuada para los egresados</v>
      </c>
      <c r="C219" s="178" t="str">
        <f>'Admón. Riesgos'!O75</f>
        <v>ZONA DE RIESGO MODERADO</v>
      </c>
      <c r="D219" s="196" t="str">
        <f>'Valoracion '!P360</f>
        <v>ZONA DE RIESGO MODERADO</v>
      </c>
      <c r="E219" s="186" t="str">
        <f>'Valoracion '!Q360:Q360</f>
        <v>Se mantiene en la zona de riesgo</v>
      </c>
      <c r="F219" s="230" t="s">
        <v>9</v>
      </c>
      <c r="G219" s="175" t="s">
        <v>422</v>
      </c>
      <c r="H219" s="180" t="s">
        <v>418</v>
      </c>
      <c r="I219" s="234" t="s">
        <v>269</v>
      </c>
      <c r="N219" s="25" t="s">
        <v>29</v>
      </c>
      <c r="O219" s="25" t="s">
        <v>31</v>
      </c>
    </row>
    <row r="220" spans="1:15" s="7" customFormat="1" ht="13.5" customHeight="1" x14ac:dyDescent="0.2">
      <c r="A220" s="211"/>
      <c r="B220" s="190"/>
      <c r="C220" s="178"/>
      <c r="D220" s="197"/>
      <c r="E220" s="186"/>
      <c r="F220" s="230"/>
      <c r="G220" s="176"/>
      <c r="H220" s="181"/>
      <c r="I220" s="235"/>
      <c r="N220" s="25"/>
      <c r="O220" s="25"/>
    </row>
    <row r="221" spans="1:15" s="7" customFormat="1" ht="13.5" customHeight="1" x14ac:dyDescent="0.2">
      <c r="A221" s="211"/>
      <c r="B221" s="190"/>
      <c r="C221" s="178"/>
      <c r="D221" s="198"/>
      <c r="E221" s="186"/>
      <c r="F221" s="230"/>
      <c r="G221" s="177"/>
      <c r="H221" s="182"/>
      <c r="I221" s="236"/>
      <c r="N221" s="25"/>
      <c r="O221" s="25"/>
    </row>
    <row r="222" spans="1:15" s="7" customFormat="1" ht="22.5" customHeight="1" x14ac:dyDescent="0.2">
      <c r="A222" s="211"/>
      <c r="B222" s="190" t="str">
        <f>'Admón. Riesgos'!D76</f>
        <v xml:space="preserve">Poca participacion de los docentes de planta con las actividades de proyeccion social </v>
      </c>
      <c r="C222" s="178" t="str">
        <f>'Admón. Riesgos'!O76</f>
        <v>ZONA DE RIESGO ACEPTABLE</v>
      </c>
      <c r="D222" s="196" t="str">
        <f>'Valoracion '!P365</f>
        <v>ZONA DE RIESGO ACEPTABLE</v>
      </c>
      <c r="E222" s="186" t="str">
        <f>'Valoracion '!Q365:Q365</f>
        <v>Se mantiene en la zona de riesgo</v>
      </c>
      <c r="F222" s="230" t="s">
        <v>9</v>
      </c>
      <c r="G222" s="175" t="s">
        <v>423</v>
      </c>
      <c r="H222" s="180" t="s">
        <v>418</v>
      </c>
      <c r="I222" s="243" t="s">
        <v>269</v>
      </c>
      <c r="N222" s="25"/>
      <c r="O222" s="25"/>
    </row>
    <row r="223" spans="1:15" s="7" customFormat="1" ht="13.5" customHeight="1" x14ac:dyDescent="0.2">
      <c r="A223" s="211"/>
      <c r="B223" s="190"/>
      <c r="C223" s="178"/>
      <c r="D223" s="197"/>
      <c r="E223" s="186"/>
      <c r="F223" s="230"/>
      <c r="G223" s="176"/>
      <c r="H223" s="181"/>
      <c r="I223" s="244"/>
      <c r="N223" s="25"/>
      <c r="O223" s="25"/>
    </row>
    <row r="224" spans="1:15" s="7" customFormat="1" ht="13.5" customHeight="1" x14ac:dyDescent="0.2">
      <c r="A224" s="211"/>
      <c r="B224" s="190"/>
      <c r="C224" s="178"/>
      <c r="D224" s="198"/>
      <c r="E224" s="186"/>
      <c r="F224" s="230"/>
      <c r="G224" s="177"/>
      <c r="H224" s="182"/>
      <c r="I224" s="245"/>
      <c r="N224" s="25"/>
      <c r="O224" s="25"/>
    </row>
    <row r="225" spans="1:15" s="7" customFormat="1" ht="24.95" customHeight="1" x14ac:dyDescent="0.2">
      <c r="A225" s="211"/>
      <c r="B225" s="190" t="str">
        <f>'Admón. Riesgos'!D77</f>
        <v xml:space="preserve">Poca asignación de recursos para realizar visitar a las empresas del sector productivo y a las empresas empleadoras para el debido seguimiento del Egresado.  </v>
      </c>
      <c r="C225" s="178" t="str">
        <f>'Admón. Riesgos'!O77</f>
        <v>ZONA DE RIESGO INACEPTABLE</v>
      </c>
      <c r="D225" s="178" t="str">
        <f>'Valoracion '!P370</f>
        <v>ZONA DE RIESGO INACEPTABLE</v>
      </c>
      <c r="E225" s="186" t="str">
        <f>'Valoracion '!Q370:Q370</f>
        <v>Se mantiene en la zona de riesgo</v>
      </c>
      <c r="F225" s="230" t="s">
        <v>74</v>
      </c>
      <c r="G225" s="175" t="s">
        <v>424</v>
      </c>
      <c r="H225" s="180" t="s">
        <v>420</v>
      </c>
      <c r="I225" s="234" t="s">
        <v>269</v>
      </c>
      <c r="N225" s="25"/>
      <c r="O225" s="25"/>
    </row>
    <row r="226" spans="1:15" s="7" customFormat="1" ht="13.5" customHeight="1" x14ac:dyDescent="0.2">
      <c r="A226" s="211"/>
      <c r="B226" s="190"/>
      <c r="C226" s="178"/>
      <c r="D226" s="178"/>
      <c r="E226" s="186"/>
      <c r="F226" s="230"/>
      <c r="G226" s="176"/>
      <c r="H226" s="181"/>
      <c r="I226" s="235"/>
      <c r="N226" s="25"/>
      <c r="O226" s="25"/>
    </row>
    <row r="227" spans="1:15" s="7" customFormat="1" ht="13.5" customHeight="1" x14ac:dyDescent="0.2">
      <c r="A227" s="211"/>
      <c r="B227" s="190"/>
      <c r="C227" s="178"/>
      <c r="D227" s="178"/>
      <c r="E227" s="186"/>
      <c r="F227" s="230"/>
      <c r="G227" s="177"/>
      <c r="H227" s="182"/>
      <c r="I227" s="236"/>
      <c r="N227" s="25"/>
      <c r="O227" s="25"/>
    </row>
    <row r="228" spans="1:15" s="7" customFormat="1" ht="24.95" customHeight="1" x14ac:dyDescent="0.2">
      <c r="A228" s="211"/>
      <c r="B228" s="190" t="str">
        <f>'Admón. Riesgos'!D78</f>
        <v xml:space="preserve">Falta de implementación de un Sotfware para el procedimiento en las actividades de la Actualización de Datos de los Egresados. Ya que sin esto no se logra realizar un Seguimiento completo y exitoso al Egresado. </v>
      </c>
      <c r="C228" s="178" t="str">
        <f>'Admón. Riesgos'!O78</f>
        <v>ZONA DE RIESGO ACEPTABLE</v>
      </c>
      <c r="D228" s="178" t="str">
        <f>'Valoracion '!P375</f>
        <v>ZONA DE RIESGO ACEPTABLE</v>
      </c>
      <c r="E228" s="186" t="str">
        <f>'Valoracion '!Q375:Q375</f>
        <v>Se mantiene en la zona de riesgo</v>
      </c>
      <c r="F228" s="230" t="s">
        <v>9</v>
      </c>
      <c r="G228" s="175" t="s">
        <v>425</v>
      </c>
      <c r="H228" s="180" t="s">
        <v>421</v>
      </c>
      <c r="I228" s="256" t="s">
        <v>269</v>
      </c>
      <c r="N228" s="25"/>
      <c r="O228" s="25"/>
    </row>
    <row r="229" spans="1:15" s="7" customFormat="1" ht="24.95" customHeight="1" x14ac:dyDescent="0.2">
      <c r="A229" s="211"/>
      <c r="B229" s="190"/>
      <c r="C229" s="178"/>
      <c r="D229" s="178"/>
      <c r="E229" s="186"/>
      <c r="F229" s="230"/>
      <c r="G229" s="176"/>
      <c r="H229" s="181"/>
      <c r="I229" s="257"/>
      <c r="N229" s="25"/>
      <c r="O229" s="25"/>
    </row>
    <row r="230" spans="1:15" s="7" customFormat="1" ht="27.75" customHeight="1" x14ac:dyDescent="0.2">
      <c r="A230" s="211"/>
      <c r="B230" s="190"/>
      <c r="C230" s="178"/>
      <c r="D230" s="178"/>
      <c r="E230" s="186"/>
      <c r="F230" s="230"/>
      <c r="G230" s="177"/>
      <c r="H230" s="182"/>
      <c r="I230" s="258"/>
      <c r="N230" s="25"/>
      <c r="O230" s="25"/>
    </row>
    <row r="231" spans="1:15" s="7" customFormat="1" ht="24.95" customHeight="1" x14ac:dyDescent="0.2">
      <c r="A231" s="211"/>
      <c r="B231" s="275" t="str">
        <f>'Admón. Riesgos'!D79</f>
        <v xml:space="preserve">Falta de recuros para publicidad de los programas academicos ofertados. Iniciativa de un  plan de marketing. </v>
      </c>
      <c r="C231" s="178" t="str">
        <f>'Admón. Riesgos'!O79</f>
        <v>ZONA DE RIESGO INACEPTABLE</v>
      </c>
      <c r="D231" s="178" t="str">
        <f>'Valoracion '!P380</f>
        <v>ZONA DE RIESGO INACEPTABLE</v>
      </c>
      <c r="E231" s="186" t="str">
        <f>'Valoracion '!Q380:Q380</f>
        <v>Se mantiene en la zona de riesgo</v>
      </c>
      <c r="F231" s="230" t="s">
        <v>74</v>
      </c>
      <c r="G231" s="175" t="s">
        <v>426</v>
      </c>
      <c r="H231" s="180" t="s">
        <v>418</v>
      </c>
      <c r="I231" s="268">
        <v>2016</v>
      </c>
      <c r="N231" s="25"/>
      <c r="O231" s="25"/>
    </row>
    <row r="232" spans="1:15" s="7" customFormat="1" ht="24.95" customHeight="1" x14ac:dyDescent="0.2">
      <c r="A232" s="211"/>
      <c r="B232" s="275"/>
      <c r="C232" s="178"/>
      <c r="D232" s="178"/>
      <c r="E232" s="186"/>
      <c r="F232" s="230"/>
      <c r="G232" s="176"/>
      <c r="H232" s="181"/>
      <c r="I232" s="269"/>
      <c r="N232" s="25"/>
      <c r="O232" s="25"/>
    </row>
    <row r="233" spans="1:15" s="7" customFormat="1" ht="13.5" customHeight="1" x14ac:dyDescent="0.2">
      <c r="A233" s="211"/>
      <c r="B233" s="275"/>
      <c r="C233" s="178"/>
      <c r="D233" s="178"/>
      <c r="E233" s="186"/>
      <c r="F233" s="230"/>
      <c r="G233" s="177"/>
      <c r="H233" s="182"/>
      <c r="I233" s="270"/>
      <c r="N233" s="25"/>
      <c r="O233" s="25"/>
    </row>
    <row r="234" spans="1:15" s="7" customFormat="1" ht="25.5" customHeight="1" x14ac:dyDescent="0.2">
      <c r="A234" s="211"/>
      <c r="B234" s="275" t="str">
        <f>'Admón. Riesgos'!D80</f>
        <v>Falta de espacio fisico para los grupos del area de la cultura y deporte, consultorio para las atenciones odontologicas, psicologicas.</v>
      </c>
      <c r="C234" s="178" t="str">
        <f>'Admón. Riesgos'!O80</f>
        <v>ZONA DE RIESGO IMPORTANTE</v>
      </c>
      <c r="D234" s="178" t="str">
        <f>'Valoracion '!P385</f>
        <v>ZONA DE RIESGO IMPORTANTE</v>
      </c>
      <c r="E234" s="186" t="str">
        <f>'Valoracion '!Q385:Q385</f>
        <v>Se mantiene en la zona de riesgo</v>
      </c>
      <c r="F234" s="230" t="s">
        <v>9</v>
      </c>
      <c r="G234" s="175" t="s">
        <v>439</v>
      </c>
      <c r="H234" s="203" t="s">
        <v>435</v>
      </c>
      <c r="I234" s="250">
        <v>2017</v>
      </c>
      <c r="N234" s="25"/>
      <c r="O234" s="25"/>
    </row>
    <row r="235" spans="1:15" s="7" customFormat="1" ht="13.5" customHeight="1" x14ac:dyDescent="0.2">
      <c r="A235" s="211"/>
      <c r="B235" s="275"/>
      <c r="C235" s="178"/>
      <c r="D235" s="178"/>
      <c r="E235" s="186"/>
      <c r="F235" s="230"/>
      <c r="G235" s="176"/>
      <c r="H235" s="204"/>
      <c r="I235" s="251"/>
      <c r="N235" s="25"/>
      <c r="O235" s="25"/>
    </row>
    <row r="236" spans="1:15" s="7" customFormat="1" ht="24.95" customHeight="1" x14ac:dyDescent="0.2">
      <c r="A236" s="211"/>
      <c r="B236" s="275"/>
      <c r="C236" s="178"/>
      <c r="D236" s="178"/>
      <c r="E236" s="186"/>
      <c r="F236" s="230"/>
      <c r="G236" s="177"/>
      <c r="H236" s="205"/>
      <c r="I236" s="252"/>
      <c r="N236" s="25"/>
      <c r="O236" s="25"/>
    </row>
    <row r="237" spans="1:15" s="7" customFormat="1" ht="20.25" customHeight="1" x14ac:dyDescent="0.2">
      <c r="A237" s="211"/>
      <c r="B237" s="275" t="str">
        <f>'Admón. Riesgos'!D81</f>
        <v xml:space="preserve">Falta de recursos para desarrollar los proyectos, planes y programas. </v>
      </c>
      <c r="C237" s="178" t="str">
        <f>'Admón. Riesgos'!O81</f>
        <v>ZONA DE RIESGO INACEPTABLE</v>
      </c>
      <c r="D237" s="178" t="str">
        <f>'Valoracion '!P390</f>
        <v>ZONA DE RIESGO INACEPTABLE</v>
      </c>
      <c r="E237" s="186" t="str">
        <f>'Valoracion '!Q390:Q390</f>
        <v>Se mantiene en la zona de riesgo</v>
      </c>
      <c r="F237" s="230" t="s">
        <v>9</v>
      </c>
      <c r="G237" s="175" t="s">
        <v>440</v>
      </c>
      <c r="H237" s="203" t="s">
        <v>436</v>
      </c>
      <c r="I237" s="249" t="s">
        <v>269</v>
      </c>
      <c r="N237" s="25"/>
      <c r="O237" s="25"/>
    </row>
    <row r="238" spans="1:15" s="7" customFormat="1" ht="13.5" customHeight="1" x14ac:dyDescent="0.2">
      <c r="A238" s="211"/>
      <c r="B238" s="275"/>
      <c r="C238" s="178"/>
      <c r="D238" s="178"/>
      <c r="E238" s="186"/>
      <c r="F238" s="230"/>
      <c r="G238" s="176"/>
      <c r="H238" s="204"/>
      <c r="I238" s="249"/>
      <c r="N238" s="25"/>
      <c r="O238" s="25"/>
    </row>
    <row r="239" spans="1:15" s="7" customFormat="1" ht="23.25" customHeight="1" x14ac:dyDescent="0.2">
      <c r="A239" s="211"/>
      <c r="B239" s="275"/>
      <c r="C239" s="178"/>
      <c r="D239" s="178"/>
      <c r="E239" s="186"/>
      <c r="F239" s="230"/>
      <c r="G239" s="177"/>
      <c r="H239" s="205"/>
      <c r="I239" s="249"/>
      <c r="N239" s="25"/>
      <c r="O239" s="25"/>
    </row>
    <row r="240" spans="1:15" s="7" customFormat="1" ht="24.95" customHeight="1" x14ac:dyDescent="0.2">
      <c r="A240" s="211"/>
      <c r="B240" s="190" t="str">
        <f>'Admón. Riesgos'!D82</f>
        <v xml:space="preserve">Falta de vinculacion del personal de apoyo a bienestar en la etapa del periodo de planeacion </v>
      </c>
      <c r="C240" s="178" t="str">
        <f>'Admón. Riesgos'!O82</f>
        <v>ZONA DE RIESGO IMPORTANTE</v>
      </c>
      <c r="D240" s="178" t="str">
        <f>'Valoracion '!P395</f>
        <v>ZONA DE RIESGO IMPORTANTE</v>
      </c>
      <c r="E240" s="186" t="str">
        <f>'Valoracion '!Q395:Q395</f>
        <v>Se mantiene en la zona de riesgo</v>
      </c>
      <c r="F240" s="230" t="s">
        <v>9</v>
      </c>
      <c r="G240" s="175" t="s">
        <v>438</v>
      </c>
      <c r="H240" s="259" t="s">
        <v>437</v>
      </c>
      <c r="I240" s="249" t="s">
        <v>269</v>
      </c>
      <c r="N240" s="25"/>
      <c r="O240" s="25"/>
    </row>
    <row r="241" spans="1:15" s="7" customFormat="1" ht="24.95" customHeight="1" x14ac:dyDescent="0.2">
      <c r="A241" s="211"/>
      <c r="B241" s="190"/>
      <c r="C241" s="178"/>
      <c r="D241" s="178"/>
      <c r="E241" s="186"/>
      <c r="F241" s="230"/>
      <c r="G241" s="176"/>
      <c r="H241" s="259"/>
      <c r="I241" s="249"/>
      <c r="N241" s="25"/>
      <c r="O241" s="25"/>
    </row>
    <row r="242" spans="1:15" s="7" customFormat="1" ht="26.25" customHeight="1" x14ac:dyDescent="0.2">
      <c r="A242" s="211"/>
      <c r="B242" s="190"/>
      <c r="C242" s="178"/>
      <c r="D242" s="178"/>
      <c r="E242" s="186"/>
      <c r="F242" s="230"/>
      <c r="G242" s="177"/>
      <c r="H242" s="259"/>
      <c r="I242" s="249"/>
      <c r="N242" s="25"/>
      <c r="O242" s="25"/>
    </row>
    <row r="243" spans="1:15" s="7" customFormat="1" ht="24.95" customHeight="1" x14ac:dyDescent="0.2">
      <c r="A243" s="211"/>
      <c r="B243" s="190" t="str">
        <f>'Admón. Riesgos'!D83</f>
        <v>Insuficiencia en el suministro del material bibliográfico para el abastecimiento en consulta de los programas académicos actuales y futuros.</v>
      </c>
      <c r="C243" s="178" t="str">
        <f>'Admón. Riesgos'!O83</f>
        <v>ZONA DE RIESGO IMPORTANTE</v>
      </c>
      <c r="D243" s="178" t="str">
        <f>'Valoracion '!P400</f>
        <v>ZONA DE RIESGO ACEPTABLE</v>
      </c>
      <c r="E243" s="186" t="str">
        <f>'Valoracion '!Q400:Q400</f>
        <v>Cambia la evaluación antes de controles</v>
      </c>
      <c r="F243" s="230" t="s">
        <v>74</v>
      </c>
      <c r="G243" s="203" t="s">
        <v>451</v>
      </c>
      <c r="H243" s="259" t="s">
        <v>455</v>
      </c>
      <c r="I243" s="253" t="s">
        <v>456</v>
      </c>
      <c r="N243" s="25"/>
      <c r="O243" s="25"/>
    </row>
    <row r="244" spans="1:15" s="7" customFormat="1" ht="13.5" customHeight="1" x14ac:dyDescent="0.2">
      <c r="A244" s="211"/>
      <c r="B244" s="190"/>
      <c r="C244" s="178"/>
      <c r="D244" s="178"/>
      <c r="E244" s="186"/>
      <c r="F244" s="230"/>
      <c r="G244" s="204"/>
      <c r="H244" s="259"/>
      <c r="I244" s="254"/>
      <c r="N244" s="25"/>
      <c r="O244" s="25"/>
    </row>
    <row r="245" spans="1:15" s="7" customFormat="1" ht="13.5" customHeight="1" x14ac:dyDescent="0.2">
      <c r="A245" s="211"/>
      <c r="B245" s="190"/>
      <c r="C245" s="178"/>
      <c r="D245" s="178"/>
      <c r="E245" s="186"/>
      <c r="F245" s="230"/>
      <c r="G245" s="205"/>
      <c r="H245" s="259"/>
      <c r="I245" s="255"/>
      <c r="N245" s="25"/>
      <c r="O245" s="25"/>
    </row>
    <row r="246" spans="1:15" s="7" customFormat="1" ht="27" customHeight="1" x14ac:dyDescent="0.2">
      <c r="A246" s="211"/>
      <c r="B246" s="190" t="str">
        <f>'Admón. Riesgos'!D84</f>
        <v xml:space="preserve">La oficina de Control y registro tenga en cuenta el listado del material bibliografico a los estudiantes que se encuentran en proceso de graduacion con el fin de recuperar dicho material </v>
      </c>
      <c r="C246" s="178" t="str">
        <f>'Admón. Riesgos'!O84</f>
        <v>ZONA DE RIESGO ACEPTABLE</v>
      </c>
      <c r="D246" s="178" t="str">
        <f>'Valoracion '!P405</f>
        <v>ZONA DE RIESGO IMPORTANTE</v>
      </c>
      <c r="E246" s="186" t="str">
        <f>'Valoracion '!Q405:Q405</f>
        <v>Cambia la evaluación antes de controles</v>
      </c>
      <c r="F246" s="230" t="s">
        <v>74</v>
      </c>
      <c r="G246" s="259" t="s">
        <v>452</v>
      </c>
      <c r="H246" s="259" t="s">
        <v>457</v>
      </c>
      <c r="I246" s="246" t="s">
        <v>419</v>
      </c>
      <c r="N246" s="25"/>
      <c r="O246" s="25"/>
    </row>
    <row r="247" spans="1:15" s="7" customFormat="1" ht="30" customHeight="1" x14ac:dyDescent="0.2">
      <c r="A247" s="211"/>
      <c r="B247" s="190"/>
      <c r="C247" s="178"/>
      <c r="D247" s="178"/>
      <c r="E247" s="186"/>
      <c r="F247" s="230"/>
      <c r="G247" s="259"/>
      <c r="H247" s="259"/>
      <c r="I247" s="247"/>
      <c r="N247" s="25"/>
      <c r="O247" s="25"/>
    </row>
    <row r="248" spans="1:15" s="7" customFormat="1" ht="30.75" customHeight="1" x14ac:dyDescent="0.2">
      <c r="A248" s="211"/>
      <c r="B248" s="190"/>
      <c r="C248" s="178"/>
      <c r="D248" s="178"/>
      <c r="E248" s="186"/>
      <c r="F248" s="230"/>
      <c r="G248" s="259"/>
      <c r="H248" s="259"/>
      <c r="I248" s="248"/>
      <c r="N248" s="25"/>
      <c r="O248" s="25"/>
    </row>
    <row r="249" spans="1:15" s="7" customFormat="1" ht="23.25" customHeight="1" x14ac:dyDescent="0.2">
      <c r="A249" s="211"/>
      <c r="B249" s="190" t="str">
        <f>'Admón. Riesgos'!D85</f>
        <v>Operatividad del comité de biblioteca, para que asesore al coordinador en los diferentes proceso con el fin mejorar la prestacion del servicio</v>
      </c>
      <c r="C249" s="178" t="str">
        <f>'Admón. Riesgos'!O85</f>
        <v>ZONA DE RIESGO INACEPTABLE</v>
      </c>
      <c r="D249" s="178" t="str">
        <f>'Valoracion '!P410</f>
        <v>ZONA DE RIESGO ACEPTABLE</v>
      </c>
      <c r="E249" s="186" t="str">
        <f>'Valoracion '!Q410:Q410</f>
        <v>Cambia la evaluación antes de controles</v>
      </c>
      <c r="F249" s="230" t="s">
        <v>74</v>
      </c>
      <c r="G249" s="203" t="s">
        <v>453</v>
      </c>
      <c r="H249" s="259" t="s">
        <v>458</v>
      </c>
      <c r="I249" s="246" t="s">
        <v>419</v>
      </c>
      <c r="N249" s="25"/>
      <c r="O249" s="25"/>
    </row>
    <row r="250" spans="1:15" s="7" customFormat="1" ht="21" customHeight="1" x14ac:dyDescent="0.2">
      <c r="A250" s="211"/>
      <c r="B250" s="190"/>
      <c r="C250" s="178"/>
      <c r="D250" s="178"/>
      <c r="E250" s="186"/>
      <c r="F250" s="230"/>
      <c r="G250" s="204"/>
      <c r="H250" s="259"/>
      <c r="I250" s="247"/>
      <c r="N250" s="25"/>
      <c r="O250" s="25"/>
    </row>
    <row r="251" spans="1:15" s="7" customFormat="1" ht="20.25" customHeight="1" x14ac:dyDescent="0.2">
      <c r="A251" s="211"/>
      <c r="B251" s="190"/>
      <c r="C251" s="178"/>
      <c r="D251" s="178"/>
      <c r="E251" s="186"/>
      <c r="F251" s="230"/>
      <c r="G251" s="205"/>
      <c r="H251" s="259"/>
      <c r="I251" s="248"/>
      <c r="N251" s="25"/>
      <c r="O251" s="25"/>
    </row>
    <row r="252" spans="1:15" s="7" customFormat="1" ht="13.5" customHeight="1" x14ac:dyDescent="0.2">
      <c r="A252" s="211"/>
      <c r="B252" s="212" t="str">
        <f>'Admón. Riesgos'!D86</f>
        <v xml:space="preserve">Devolucion oportuna del material bibliografico por parte de los estudiantes y docentes. </v>
      </c>
      <c r="C252" s="178" t="str">
        <f>'Admón. Riesgos'!O86</f>
        <v>ZONA DE RIESGO ACEPTABLE</v>
      </c>
      <c r="D252" s="178" t="str">
        <f>'Valoracion '!P415</f>
        <v>ZONA DE RIESGO IMPORTANTE</v>
      </c>
      <c r="E252" s="186" t="str">
        <f>'Valoracion '!Q415:Q415</f>
        <v>Cambia la evaluación antes de controles</v>
      </c>
      <c r="F252" s="230" t="s">
        <v>74</v>
      </c>
      <c r="G252" s="203" t="s">
        <v>454</v>
      </c>
      <c r="H252" s="259" t="s">
        <v>459</v>
      </c>
      <c r="I252" s="246" t="s">
        <v>419</v>
      </c>
      <c r="N252" s="25"/>
      <c r="O252" s="25"/>
    </row>
    <row r="253" spans="1:15" s="7" customFormat="1" ht="13.5" customHeight="1" x14ac:dyDescent="0.2">
      <c r="A253" s="211"/>
      <c r="B253" s="213"/>
      <c r="C253" s="178"/>
      <c r="D253" s="178"/>
      <c r="E253" s="186"/>
      <c r="F253" s="230"/>
      <c r="G253" s="204"/>
      <c r="H253" s="259"/>
      <c r="I253" s="247"/>
      <c r="N253" s="25"/>
      <c r="O253" s="25"/>
    </row>
    <row r="254" spans="1:15" s="7" customFormat="1" ht="13.5" customHeight="1" x14ac:dyDescent="0.2">
      <c r="A254" s="211"/>
      <c r="B254" s="214"/>
      <c r="C254" s="178"/>
      <c r="D254" s="178"/>
      <c r="E254" s="186"/>
      <c r="F254" s="230"/>
      <c r="G254" s="205"/>
      <c r="H254" s="259"/>
      <c r="I254" s="248"/>
      <c r="N254" s="25"/>
      <c r="O254" s="25"/>
    </row>
    <row r="255" spans="1:15" s="7" customFormat="1" ht="26.25" customHeight="1" x14ac:dyDescent="0.2">
      <c r="A255" s="211"/>
      <c r="B255" s="190" t="str">
        <f>'Admón. Riesgos'!D87</f>
        <v>La seguridad de la información por falta de BACKAP, para su custodia</v>
      </c>
      <c r="C255" s="178" t="str">
        <f>'Admón. Riesgos'!O87</f>
        <v>ZONA DE RIESGO INACEPTABLE</v>
      </c>
      <c r="D255" s="178" t="str">
        <f>'Valoracion '!P420</f>
        <v>ZONA DE RIESGO INACEPTABLE</v>
      </c>
      <c r="E255" s="186" t="str">
        <f>'Valoracion '!Q420:Q420</f>
        <v>Se mantiene en la zona de riesgo</v>
      </c>
      <c r="F255" s="230" t="s">
        <v>8</v>
      </c>
      <c r="G255" s="175" t="s">
        <v>467</v>
      </c>
      <c r="H255" s="249" t="s">
        <v>420</v>
      </c>
      <c r="I255" s="249" t="s">
        <v>269</v>
      </c>
      <c r="N255" s="25"/>
      <c r="O255" s="25"/>
    </row>
    <row r="256" spans="1:15" s="7" customFormat="1" ht="13.5" customHeight="1" x14ac:dyDescent="0.2">
      <c r="A256" s="211"/>
      <c r="B256" s="190"/>
      <c r="C256" s="178"/>
      <c r="D256" s="178"/>
      <c r="E256" s="186"/>
      <c r="F256" s="230"/>
      <c r="G256" s="176"/>
      <c r="H256" s="249"/>
      <c r="I256" s="249"/>
      <c r="N256" s="25"/>
      <c r="O256" s="25"/>
    </row>
    <row r="257" spans="1:15" s="7" customFormat="1" ht="13.5" customHeight="1" x14ac:dyDescent="0.2">
      <c r="A257" s="211"/>
      <c r="B257" s="190"/>
      <c r="C257" s="178"/>
      <c r="D257" s="178"/>
      <c r="E257" s="186"/>
      <c r="F257" s="230"/>
      <c r="G257" s="177"/>
      <c r="H257" s="249"/>
      <c r="I257" s="249"/>
      <c r="N257" s="25"/>
      <c r="O257" s="25"/>
    </row>
    <row r="258" spans="1:15" s="7" customFormat="1" ht="13.5" customHeight="1" x14ac:dyDescent="0.2">
      <c r="A258" s="211"/>
      <c r="B258" s="190" t="str">
        <f>'Admón. Riesgos'!D88</f>
        <v>No fluye la información requerida para el desarrollo de los procedimientos</v>
      </c>
      <c r="C258" s="178" t="str">
        <f>'Admón. Riesgos'!O88</f>
        <v>ZONA DE RIESGO MODERADO</v>
      </c>
      <c r="D258" s="178" t="str">
        <f>'Valoracion '!P425</f>
        <v>ZONA DE RIESGO MODERADO</v>
      </c>
      <c r="E258" s="186" t="str">
        <f>'Valoracion '!Q425:Q425</f>
        <v>Se mantiene en la zona de riesgo</v>
      </c>
      <c r="F258" s="230" t="s">
        <v>8</v>
      </c>
      <c r="G258" s="175" t="s">
        <v>468</v>
      </c>
      <c r="H258" s="249" t="s">
        <v>470</v>
      </c>
      <c r="I258" s="249" t="s">
        <v>269</v>
      </c>
      <c r="N258" s="25"/>
      <c r="O258" s="25"/>
    </row>
    <row r="259" spans="1:15" s="7" customFormat="1" ht="13.5" customHeight="1" x14ac:dyDescent="0.2">
      <c r="A259" s="211"/>
      <c r="B259" s="190"/>
      <c r="C259" s="178"/>
      <c r="D259" s="178"/>
      <c r="E259" s="186"/>
      <c r="F259" s="230"/>
      <c r="G259" s="176"/>
      <c r="H259" s="249"/>
      <c r="I259" s="249"/>
      <c r="N259" s="25"/>
      <c r="O259" s="25"/>
    </row>
    <row r="260" spans="1:15" s="7" customFormat="1" ht="13.5" customHeight="1" x14ac:dyDescent="0.2">
      <c r="A260" s="211"/>
      <c r="B260" s="190"/>
      <c r="C260" s="178"/>
      <c r="D260" s="178"/>
      <c r="E260" s="186"/>
      <c r="F260" s="230"/>
      <c r="G260" s="177"/>
      <c r="H260" s="249"/>
      <c r="I260" s="249"/>
      <c r="N260" s="25"/>
      <c r="O260" s="25"/>
    </row>
    <row r="261" spans="1:15" s="7" customFormat="1" ht="18" customHeight="1" x14ac:dyDescent="0.2">
      <c r="A261" s="211"/>
      <c r="B261" s="190" t="str">
        <f>'Admón. Riesgos'!D89</f>
        <v xml:space="preserve">Insuficiente material (Cajas) para la conservación de documentos y archivos físicos. </v>
      </c>
      <c r="C261" s="178" t="str">
        <f>'Admón. Riesgos'!O89</f>
        <v>ZONA DE RIESGO MODERADO</v>
      </c>
      <c r="D261" s="178" t="str">
        <f>'Valoracion '!P430</f>
        <v>ZONA DE RIESGO MODERADO</v>
      </c>
      <c r="E261" s="186" t="str">
        <f>'Valoracion '!Q430:Q430</f>
        <v>Se mantiene en la zona de riesgo</v>
      </c>
      <c r="F261" s="230" t="s">
        <v>74</v>
      </c>
      <c r="G261" s="175" t="s">
        <v>469</v>
      </c>
      <c r="H261" s="249" t="s">
        <v>471</v>
      </c>
      <c r="I261" s="249" t="s">
        <v>472</v>
      </c>
      <c r="N261" s="25"/>
      <c r="O261" s="25"/>
    </row>
    <row r="262" spans="1:15" s="7" customFormat="1" ht="20.25" customHeight="1" x14ac:dyDescent="0.2">
      <c r="A262" s="211"/>
      <c r="B262" s="190"/>
      <c r="C262" s="178"/>
      <c r="D262" s="178"/>
      <c r="E262" s="186"/>
      <c r="F262" s="230"/>
      <c r="G262" s="176"/>
      <c r="H262" s="249"/>
      <c r="I262" s="249"/>
      <c r="N262" s="25"/>
      <c r="O262" s="25"/>
    </row>
    <row r="263" spans="1:15" s="7" customFormat="1" ht="13.5" customHeight="1" x14ac:dyDescent="0.2">
      <c r="A263" s="211"/>
      <c r="B263" s="190"/>
      <c r="C263" s="178"/>
      <c r="D263" s="178"/>
      <c r="E263" s="186"/>
      <c r="F263" s="230"/>
      <c r="G263" s="177"/>
      <c r="H263" s="249"/>
      <c r="I263" s="249"/>
      <c r="N263" s="25"/>
      <c r="O263" s="25"/>
    </row>
    <row r="264" spans="1:15" s="7" customFormat="1" ht="39" customHeight="1" x14ac:dyDescent="0.2">
      <c r="A264" s="211"/>
      <c r="B264" s="190" t="str">
        <f>'Admón. Riesgos'!D90</f>
        <v xml:space="preserve">Inasistencia a las capacitaciones por parte de los servidores con la finalidad de mejorar el desarrollo y crecimiento en las diferentes competencias laborales. </v>
      </c>
      <c r="C264" s="178" t="str">
        <f>'Admón. Riesgos'!O90</f>
        <v>ZONA DE RIESGO IMPORTANTE</v>
      </c>
      <c r="D264" s="178" t="str">
        <f>'Valoracion '!P435</f>
        <v>ZONA DE RIESGO IMPORTANTE</v>
      </c>
      <c r="E264" s="186" t="str">
        <f>'Valoracion '!Q435:Q435</f>
        <v>Se mantiene en la zona de riesgo</v>
      </c>
      <c r="F264" s="230" t="s">
        <v>74</v>
      </c>
      <c r="G264" s="175" t="s">
        <v>487</v>
      </c>
      <c r="H264" s="180" t="s">
        <v>493</v>
      </c>
      <c r="I264" s="243" t="s">
        <v>494</v>
      </c>
      <c r="N264" s="25"/>
      <c r="O264" s="25"/>
    </row>
    <row r="265" spans="1:15" s="7" customFormat="1" ht="18.75" customHeight="1" x14ac:dyDescent="0.2">
      <c r="A265" s="211"/>
      <c r="B265" s="190"/>
      <c r="C265" s="178"/>
      <c r="D265" s="178"/>
      <c r="E265" s="186"/>
      <c r="F265" s="230"/>
      <c r="G265" s="176"/>
      <c r="H265" s="181"/>
      <c r="I265" s="244"/>
      <c r="N265" s="25"/>
      <c r="O265" s="25"/>
    </row>
    <row r="266" spans="1:15" s="7" customFormat="1" ht="21.75" customHeight="1" x14ac:dyDescent="0.2">
      <c r="A266" s="211"/>
      <c r="B266" s="190"/>
      <c r="C266" s="178"/>
      <c r="D266" s="178"/>
      <c r="E266" s="186"/>
      <c r="F266" s="230"/>
      <c r="G266" s="177"/>
      <c r="H266" s="182"/>
      <c r="I266" s="245"/>
      <c r="N266" s="25"/>
      <c r="O266" s="25"/>
    </row>
    <row r="267" spans="1:15" s="7" customFormat="1" ht="26.25" customHeight="1" x14ac:dyDescent="0.2">
      <c r="A267" s="211"/>
      <c r="B267" s="190" t="str">
        <f>'Admón. Riesgos'!D91</f>
        <v>Deficiencia en el procedimiento de induccion y reinduccion al personal,  para mejorar el desempeño en el puesto de trabajo</v>
      </c>
      <c r="C267" s="178" t="str">
        <f>'Admón. Riesgos'!O91</f>
        <v>ZONA DE RIESGO IMPORTANTE</v>
      </c>
      <c r="D267" s="178" t="str">
        <f>'Valoracion '!P440</f>
        <v>ZONA DE RIESGO IMPORTANTE</v>
      </c>
      <c r="E267" s="186" t="str">
        <f>'Valoracion '!Q440:Q440</f>
        <v>Se mantiene en la zona de riesgo</v>
      </c>
      <c r="F267" s="230" t="s">
        <v>74</v>
      </c>
      <c r="G267" s="175" t="s">
        <v>488</v>
      </c>
      <c r="H267" s="180" t="s">
        <v>493</v>
      </c>
      <c r="I267" s="234" t="s">
        <v>494</v>
      </c>
      <c r="N267" s="25"/>
      <c r="O267" s="25"/>
    </row>
    <row r="268" spans="1:15" s="7" customFormat="1" ht="20.25" customHeight="1" x14ac:dyDescent="0.2">
      <c r="A268" s="211"/>
      <c r="B268" s="190"/>
      <c r="C268" s="178"/>
      <c r="D268" s="178"/>
      <c r="E268" s="186"/>
      <c r="F268" s="230"/>
      <c r="G268" s="176"/>
      <c r="H268" s="181"/>
      <c r="I268" s="235"/>
      <c r="N268" s="25"/>
      <c r="O268" s="25"/>
    </row>
    <row r="269" spans="1:15" s="7" customFormat="1" ht="23.25" customHeight="1" x14ac:dyDescent="0.2">
      <c r="A269" s="211"/>
      <c r="B269" s="190"/>
      <c r="C269" s="178"/>
      <c r="D269" s="178"/>
      <c r="E269" s="186"/>
      <c r="F269" s="230"/>
      <c r="G269" s="177"/>
      <c r="H269" s="182"/>
      <c r="I269" s="236"/>
      <c r="N269" s="25"/>
      <c r="O269" s="25"/>
    </row>
    <row r="270" spans="1:15" s="7" customFormat="1" ht="30.75" customHeight="1" x14ac:dyDescent="0.2">
      <c r="A270" s="211"/>
      <c r="B270" s="190" t="str">
        <f>'Admón. Riesgos'!D92</f>
        <v>Falta de motivación al personal administrativo y docente,  porque es escaza la utilizacion de incentivos y reconocimiento como mecanismos para exalte la labor que desempeña cada uno en la institución.</v>
      </c>
      <c r="C270" s="178" t="str">
        <f>'Admón. Riesgos'!O92</f>
        <v>ZONA DE RIESGO IMPORTANTE</v>
      </c>
      <c r="D270" s="178" t="str">
        <f>'Valoracion '!P445</f>
        <v>ZONA DE RIESGO IMPORTANTE</v>
      </c>
      <c r="E270" s="186" t="str">
        <f>'Valoracion '!Q445:Q445</f>
        <v>Se mantiene en la zona de riesgo</v>
      </c>
      <c r="F270" s="230" t="s">
        <v>74</v>
      </c>
      <c r="G270" s="175" t="s">
        <v>489</v>
      </c>
      <c r="H270" s="175" t="s">
        <v>495</v>
      </c>
      <c r="I270" s="234" t="s">
        <v>494</v>
      </c>
      <c r="N270" s="25"/>
      <c r="O270" s="25"/>
    </row>
    <row r="271" spans="1:15" s="7" customFormat="1" ht="35.25" customHeight="1" x14ac:dyDescent="0.2">
      <c r="A271" s="211"/>
      <c r="B271" s="190"/>
      <c r="C271" s="178"/>
      <c r="D271" s="178"/>
      <c r="E271" s="186"/>
      <c r="F271" s="230"/>
      <c r="G271" s="176"/>
      <c r="H271" s="176"/>
      <c r="I271" s="235"/>
      <c r="N271" s="25"/>
      <c r="O271" s="25"/>
    </row>
    <row r="272" spans="1:15" s="7" customFormat="1" ht="36.75" customHeight="1" x14ac:dyDescent="0.2">
      <c r="A272" s="211"/>
      <c r="B272" s="190"/>
      <c r="C272" s="178"/>
      <c r="D272" s="178"/>
      <c r="E272" s="186"/>
      <c r="F272" s="230"/>
      <c r="G272" s="177"/>
      <c r="H272" s="177"/>
      <c r="I272" s="236"/>
      <c r="N272" s="25"/>
      <c r="O272" s="25"/>
    </row>
    <row r="273" spans="1:15" s="7" customFormat="1" ht="13.5" customHeight="1" x14ac:dyDescent="0.2">
      <c r="A273" s="211"/>
      <c r="B273" s="190" t="str">
        <f>'Admón. Riesgos'!D93</f>
        <v xml:space="preserve">Dificultad en la repccion de las evaaluaciones de desempeño para consolidar los resultados </v>
      </c>
      <c r="C273" s="178" t="str">
        <f>'Admón. Riesgos'!O93</f>
        <v>ZONA DE RIESGO MODERADO</v>
      </c>
      <c r="D273" s="178" t="str">
        <f>'Valoracion '!P450</f>
        <v>ZONA DE RIESGO MODERADO</v>
      </c>
      <c r="E273" s="186" t="str">
        <f>'Valoracion '!Q450:Q450</f>
        <v>Se mantiene en la zona de riesgo</v>
      </c>
      <c r="F273" s="230" t="s">
        <v>74</v>
      </c>
      <c r="G273" s="175" t="s">
        <v>490</v>
      </c>
      <c r="H273" s="180" t="s">
        <v>496</v>
      </c>
      <c r="I273" s="256" t="s">
        <v>494</v>
      </c>
      <c r="N273" s="25"/>
      <c r="O273" s="25"/>
    </row>
    <row r="274" spans="1:15" s="7" customFormat="1" ht="13.5" customHeight="1" x14ac:dyDescent="0.2">
      <c r="A274" s="211"/>
      <c r="B274" s="190"/>
      <c r="C274" s="178"/>
      <c r="D274" s="178"/>
      <c r="E274" s="186"/>
      <c r="F274" s="230"/>
      <c r="G274" s="176"/>
      <c r="H274" s="181"/>
      <c r="I274" s="257"/>
      <c r="N274" s="25"/>
      <c r="O274" s="25"/>
    </row>
    <row r="275" spans="1:15" s="7" customFormat="1" ht="13.5" customHeight="1" x14ac:dyDescent="0.2">
      <c r="A275" s="211"/>
      <c r="B275" s="190"/>
      <c r="C275" s="178"/>
      <c r="D275" s="178"/>
      <c r="E275" s="186"/>
      <c r="F275" s="230"/>
      <c r="G275" s="177"/>
      <c r="H275" s="182"/>
      <c r="I275" s="258"/>
      <c r="N275" s="25"/>
      <c r="O275" s="25"/>
    </row>
    <row r="276" spans="1:15" s="7" customFormat="1" ht="26.25" customHeight="1" x14ac:dyDescent="0.2">
      <c r="A276" s="211"/>
      <c r="B276" s="190" t="str">
        <f>'Admón. Riesgos'!D94</f>
        <v>Dificultad en la recepcion de las novedades presentadas durante el mes, para liquidar lo correspondiente</v>
      </c>
      <c r="C276" s="178" t="str">
        <f>'Admón. Riesgos'!O94</f>
        <v>ZONA DE RIESGO ACEPTABLE</v>
      </c>
      <c r="D276" s="178" t="str">
        <f>'Valoracion '!P455</f>
        <v>ZONA DE RIESGO ACEPTABLE</v>
      </c>
      <c r="E276" s="186" t="str">
        <f>'Valoracion '!Q455:Q455</f>
        <v>Se mantiene en la zona de riesgo</v>
      </c>
      <c r="F276" s="230" t="s">
        <v>74</v>
      </c>
      <c r="G276" s="180" t="s">
        <v>491</v>
      </c>
      <c r="H276" s="180" t="s">
        <v>493</v>
      </c>
      <c r="I276" s="227" t="s">
        <v>494</v>
      </c>
      <c r="N276" s="25"/>
      <c r="O276" s="25"/>
    </row>
    <row r="277" spans="1:15" s="7" customFormat="1" ht="13.5" customHeight="1" x14ac:dyDescent="0.2">
      <c r="A277" s="211"/>
      <c r="B277" s="190"/>
      <c r="C277" s="178"/>
      <c r="D277" s="178"/>
      <c r="E277" s="186"/>
      <c r="F277" s="230"/>
      <c r="G277" s="181"/>
      <c r="H277" s="181"/>
      <c r="I277" s="228"/>
      <c r="N277" s="25"/>
      <c r="O277" s="25"/>
    </row>
    <row r="278" spans="1:15" s="7" customFormat="1" ht="13.5" customHeight="1" x14ac:dyDescent="0.2">
      <c r="A278" s="211"/>
      <c r="B278" s="190"/>
      <c r="C278" s="178"/>
      <c r="D278" s="178"/>
      <c r="E278" s="186"/>
      <c r="F278" s="230"/>
      <c r="G278" s="182"/>
      <c r="H278" s="182"/>
      <c r="I278" s="229"/>
      <c r="N278" s="25"/>
      <c r="O278" s="25"/>
    </row>
    <row r="279" spans="1:15" s="7" customFormat="1" ht="21.75" customHeight="1" x14ac:dyDescent="0.2">
      <c r="A279" s="211"/>
      <c r="B279" s="190" t="str">
        <f>'Admón. Riesgos'!D95</f>
        <v xml:space="preserve">Falta de actualizacion en la base de datos de los servidores de las semanas cotizadas en pension , para identificar los prepensionados </v>
      </c>
      <c r="C279" s="178" t="str">
        <f>'Admón. Riesgos'!O95</f>
        <v>ZONA DE RIESGO IMPORTANTE</v>
      </c>
      <c r="D279" s="178" t="str">
        <f>'Valoracion '!P460</f>
        <v>ZONA DE RIESGO IMPORTANTE</v>
      </c>
      <c r="E279" s="186" t="str">
        <f>'Valoracion '!Q460:Q460</f>
        <v>Se mantiene en la zona de riesgo</v>
      </c>
      <c r="F279" s="230" t="s">
        <v>75</v>
      </c>
      <c r="G279" s="175" t="s">
        <v>492</v>
      </c>
      <c r="H279" s="175" t="s">
        <v>497</v>
      </c>
      <c r="I279" s="227" t="s">
        <v>494</v>
      </c>
      <c r="N279" s="25"/>
      <c r="O279" s="25"/>
    </row>
    <row r="280" spans="1:15" s="7" customFormat="1" ht="24.95" customHeight="1" x14ac:dyDescent="0.2">
      <c r="A280" s="211"/>
      <c r="B280" s="190"/>
      <c r="C280" s="178"/>
      <c r="D280" s="178"/>
      <c r="E280" s="186"/>
      <c r="F280" s="230"/>
      <c r="G280" s="176"/>
      <c r="H280" s="176"/>
      <c r="I280" s="228"/>
      <c r="N280" s="25"/>
      <c r="O280" s="25"/>
    </row>
    <row r="281" spans="1:15" s="7" customFormat="1" ht="25.5" customHeight="1" x14ac:dyDescent="0.2">
      <c r="A281" s="211"/>
      <c r="B281" s="190"/>
      <c r="C281" s="178"/>
      <c r="D281" s="178"/>
      <c r="E281" s="186"/>
      <c r="F281" s="230"/>
      <c r="G281" s="177"/>
      <c r="H281" s="177"/>
      <c r="I281" s="229"/>
      <c r="N281" s="25"/>
      <c r="O281" s="25"/>
    </row>
    <row r="282" spans="1:15" s="7" customFormat="1" ht="26.25" customHeight="1" x14ac:dyDescent="0.2">
      <c r="A282" s="211"/>
      <c r="B282" s="190" t="str">
        <f>'Admón. Riesgos'!D96</f>
        <v xml:space="preserve">Dificultad en la actualizacion las historias laborales de los servidores , con la finalidad de generar informacion veraz y oportuna </v>
      </c>
      <c r="C282" s="178" t="str">
        <f>'Admón. Riesgos'!O96</f>
        <v>ZONA DE RIESGO ACEPTABLE</v>
      </c>
      <c r="D282" s="178" t="str">
        <f>'Valoracion '!P465</f>
        <v>ZONA DE RIESGO ACEPTABLE</v>
      </c>
      <c r="E282" s="186" t="str">
        <f>'Valoracion '!Q465:Q465</f>
        <v>Se mantiene en la zona de riesgo</v>
      </c>
      <c r="F282" s="230" t="s">
        <v>74</v>
      </c>
      <c r="G282" s="180" t="s">
        <v>491</v>
      </c>
      <c r="H282" s="180" t="s">
        <v>493</v>
      </c>
      <c r="I282" s="180" t="s">
        <v>494</v>
      </c>
      <c r="N282" s="25"/>
      <c r="O282" s="25"/>
    </row>
    <row r="283" spans="1:15" s="7" customFormat="1" ht="24" customHeight="1" x14ac:dyDescent="0.2">
      <c r="A283" s="211"/>
      <c r="B283" s="190"/>
      <c r="C283" s="178"/>
      <c r="D283" s="178"/>
      <c r="E283" s="186"/>
      <c r="F283" s="230"/>
      <c r="G283" s="181"/>
      <c r="H283" s="181"/>
      <c r="I283" s="181"/>
      <c r="N283" s="25"/>
      <c r="O283" s="25"/>
    </row>
    <row r="284" spans="1:15" s="7" customFormat="1" ht="21" customHeight="1" x14ac:dyDescent="0.2">
      <c r="A284" s="211"/>
      <c r="B284" s="190"/>
      <c r="C284" s="178"/>
      <c r="D284" s="178"/>
      <c r="E284" s="186"/>
      <c r="F284" s="230"/>
      <c r="G284" s="182"/>
      <c r="H284" s="182"/>
      <c r="I284" s="182"/>
      <c r="N284" s="25"/>
      <c r="O284" s="25"/>
    </row>
    <row r="285" spans="1:15" s="7" customFormat="1" ht="24.95" customHeight="1" x14ac:dyDescent="0.2">
      <c r="A285" s="211"/>
      <c r="B285" s="190" t="str">
        <f>'Admón. Riesgos'!D97</f>
        <v xml:space="preserve">Aplicación de la TRD en cada una de las dependencias.  </v>
      </c>
      <c r="C285" s="178" t="str">
        <f>'Admón. Riesgos'!O97</f>
        <v>ZONA DE RIESGO ACEPTABLE</v>
      </c>
      <c r="D285" s="178" t="str">
        <f>'Valoracion '!P470</f>
        <v>ZONA DE RIESGO ACEPTABLE</v>
      </c>
      <c r="E285" s="186" t="str">
        <f>'Valoracion '!Q470:Q470</f>
        <v>Se mantiene en la zona de riesgo</v>
      </c>
      <c r="F285" s="230" t="s">
        <v>74</v>
      </c>
      <c r="G285" s="175" t="s">
        <v>506</v>
      </c>
      <c r="H285" s="249" t="s">
        <v>508</v>
      </c>
      <c r="I285" s="249" t="s">
        <v>269</v>
      </c>
      <c r="N285" s="25"/>
      <c r="O285" s="25"/>
    </row>
    <row r="286" spans="1:15" s="7" customFormat="1" ht="24.95" customHeight="1" x14ac:dyDescent="0.2">
      <c r="A286" s="211"/>
      <c r="B286" s="190"/>
      <c r="C286" s="178"/>
      <c r="D286" s="178"/>
      <c r="E286" s="186"/>
      <c r="F286" s="230"/>
      <c r="G286" s="176"/>
      <c r="H286" s="249"/>
      <c r="I286" s="249"/>
      <c r="N286" s="25"/>
      <c r="O286" s="25"/>
    </row>
    <row r="287" spans="1:15" s="7" customFormat="1" ht="13.5" customHeight="1" x14ac:dyDescent="0.2">
      <c r="A287" s="211"/>
      <c r="B287" s="190"/>
      <c r="C287" s="178"/>
      <c r="D287" s="178"/>
      <c r="E287" s="186"/>
      <c r="F287" s="230"/>
      <c r="G287" s="177"/>
      <c r="H287" s="249"/>
      <c r="I287" s="249"/>
      <c r="N287" s="25"/>
      <c r="O287" s="25"/>
    </row>
    <row r="288" spans="1:15" s="7" customFormat="1" ht="24.95" customHeight="1" x14ac:dyDescent="0.2">
      <c r="A288" s="211"/>
      <c r="B288" s="190" t="str">
        <f>'Admón. Riesgos'!D98</f>
        <v xml:space="preserve">Falta de la construcion de bodega de archivo central </v>
      </c>
      <c r="C288" s="178" t="str">
        <f>'Admón. Riesgos'!O98</f>
        <v>ZONA DE RIESGO INACEPTABLE</v>
      </c>
      <c r="D288" s="178" t="str">
        <f>'Valoracion '!P475</f>
        <v>ZONA DE RIESGO INACEPTABLE</v>
      </c>
      <c r="E288" s="186" t="str">
        <f>'Valoracion '!Q475:Q475</f>
        <v>Se mantiene en la zona de riesgo</v>
      </c>
      <c r="F288" s="230" t="s">
        <v>74</v>
      </c>
      <c r="G288" s="175" t="s">
        <v>507</v>
      </c>
      <c r="H288" s="249" t="s">
        <v>509</v>
      </c>
      <c r="I288" s="259" t="s">
        <v>269</v>
      </c>
      <c r="N288" s="25"/>
      <c r="O288" s="25"/>
    </row>
    <row r="289" spans="1:15" s="7" customFormat="1" ht="13.5" customHeight="1" x14ac:dyDescent="0.2">
      <c r="A289" s="211"/>
      <c r="B289" s="190"/>
      <c r="C289" s="178"/>
      <c r="D289" s="178"/>
      <c r="E289" s="186"/>
      <c r="F289" s="230"/>
      <c r="G289" s="176"/>
      <c r="H289" s="249"/>
      <c r="I289" s="259"/>
      <c r="N289" s="25"/>
      <c r="O289" s="25"/>
    </row>
    <row r="290" spans="1:15" s="7" customFormat="1" ht="13.5" customHeight="1" x14ac:dyDescent="0.2">
      <c r="A290" s="211"/>
      <c r="B290" s="190"/>
      <c r="C290" s="178"/>
      <c r="D290" s="178"/>
      <c r="E290" s="186"/>
      <c r="F290" s="230"/>
      <c r="G290" s="177"/>
      <c r="H290" s="249"/>
      <c r="I290" s="259"/>
      <c r="N290" s="25"/>
      <c r="O290" s="25"/>
    </row>
    <row r="291" spans="1:15" s="7" customFormat="1" ht="26.25" customHeight="1" x14ac:dyDescent="0.2">
      <c r="A291" s="211"/>
      <c r="B291" s="190" t="str">
        <f>'Admón. Riesgos'!D99</f>
        <v>Falta de material adecuado para la debida conservacion de los documentos que reposan en el archivo de la institucion</v>
      </c>
      <c r="C291" s="178" t="str">
        <f>'Admón. Riesgos'!O99</f>
        <v>ZONA DE RIESGO MODERADO</v>
      </c>
      <c r="D291" s="178" t="str">
        <f>'Valoracion '!P480</f>
        <v>ZONA DE RIESGO MODERADO</v>
      </c>
      <c r="E291" s="186" t="str">
        <f>'Valoracion '!Q480:Q480</f>
        <v>Se mantiene en la zona de riesgo</v>
      </c>
      <c r="F291" s="230" t="s">
        <v>74</v>
      </c>
      <c r="G291" s="175" t="s">
        <v>507</v>
      </c>
      <c r="H291" s="249" t="s">
        <v>509</v>
      </c>
      <c r="I291" s="259" t="s">
        <v>269</v>
      </c>
      <c r="N291" s="25"/>
      <c r="O291" s="25"/>
    </row>
    <row r="292" spans="1:15" s="7" customFormat="1" ht="13.5" customHeight="1" x14ac:dyDescent="0.2">
      <c r="A292" s="211"/>
      <c r="B292" s="190"/>
      <c r="C292" s="178"/>
      <c r="D292" s="178"/>
      <c r="E292" s="186"/>
      <c r="F292" s="230"/>
      <c r="G292" s="176"/>
      <c r="H292" s="249"/>
      <c r="I292" s="259"/>
      <c r="N292" s="25"/>
      <c r="O292" s="25"/>
    </row>
    <row r="293" spans="1:15" s="7" customFormat="1" ht="13.5" customHeight="1" x14ac:dyDescent="0.2">
      <c r="A293" s="211"/>
      <c r="B293" s="190"/>
      <c r="C293" s="178"/>
      <c r="D293" s="178"/>
      <c r="E293" s="186"/>
      <c r="F293" s="230"/>
      <c r="G293" s="177"/>
      <c r="H293" s="249"/>
      <c r="I293" s="259"/>
      <c r="N293" s="25"/>
      <c r="O293" s="25"/>
    </row>
    <row r="294" spans="1:15" s="7" customFormat="1" ht="24.95" customHeight="1" x14ac:dyDescent="0.2">
      <c r="A294" s="211"/>
      <c r="B294" s="190" t="str">
        <f>'Admón. Riesgos'!D100</f>
        <v xml:space="preserve">Falta de comunicación e información sobre  el ingreso de nuevo personal administrativo y de apoyo a la gestión  para proyectar la distribución y ubicación de los puestos de trabajo </v>
      </c>
      <c r="C294" s="178" t="str">
        <f>'Admón. Riesgos'!O100</f>
        <v>ZONA DE RIESGO MODERADO</v>
      </c>
      <c r="D294" s="178" t="str">
        <f>'Valoracion '!P485</f>
        <v>ZONA DE RIESGO MODERADO</v>
      </c>
      <c r="E294" s="186" t="str">
        <f>'Valoracion '!Q485:Q485</f>
        <v>Se mantiene en la zona de riesgo</v>
      </c>
      <c r="F294" s="230" t="s">
        <v>75</v>
      </c>
      <c r="G294" s="203" t="s">
        <v>514</v>
      </c>
      <c r="H294" s="175" t="s">
        <v>515</v>
      </c>
      <c r="I294" s="243" t="s">
        <v>269</v>
      </c>
      <c r="N294" s="25"/>
      <c r="O294" s="25"/>
    </row>
    <row r="295" spans="1:15" s="7" customFormat="1" ht="24.95" customHeight="1" x14ac:dyDescent="0.2">
      <c r="A295" s="211"/>
      <c r="B295" s="190"/>
      <c r="C295" s="178"/>
      <c r="D295" s="178"/>
      <c r="E295" s="186"/>
      <c r="F295" s="230"/>
      <c r="G295" s="204"/>
      <c r="H295" s="176"/>
      <c r="I295" s="244"/>
      <c r="N295" s="25"/>
      <c r="O295" s="25"/>
    </row>
    <row r="296" spans="1:15" s="7" customFormat="1" ht="24.95" customHeight="1" x14ac:dyDescent="0.2">
      <c r="A296" s="211"/>
      <c r="B296" s="190"/>
      <c r="C296" s="178"/>
      <c r="D296" s="178"/>
      <c r="E296" s="186"/>
      <c r="F296" s="230"/>
      <c r="G296" s="205"/>
      <c r="H296" s="177"/>
      <c r="I296" s="245"/>
      <c r="N296" s="25"/>
      <c r="O296" s="25"/>
    </row>
    <row r="297" spans="1:15" s="7" customFormat="1" ht="12.75" customHeight="1" x14ac:dyDescent="0.2">
      <c r="A297" s="211"/>
      <c r="B297" s="190" t="str">
        <f>'Admón. Riesgos'!D101</f>
        <v>Retraso en el cumplimiento de algunas necesidades requeridas en la oficina de compras a) módulo de inventario  b) actualización de inventario)</v>
      </c>
      <c r="C297" s="178" t="str">
        <f>'Admón. Riesgos'!O101</f>
        <v>ZONA DE RIESGO MODERADO</v>
      </c>
      <c r="D297" s="178" t="str">
        <f>'Valoracion '!P490</f>
        <v>ZONA DE RIESGO MODERADO</v>
      </c>
      <c r="E297" s="186" t="str">
        <f>'Valoracion '!Q490:Q490</f>
        <v>Se mantiene en la zona de riesgo</v>
      </c>
      <c r="F297" s="230" t="s">
        <v>74</v>
      </c>
      <c r="G297" s="203" t="s">
        <v>516</v>
      </c>
      <c r="H297" s="180" t="s">
        <v>458</v>
      </c>
      <c r="I297" s="234" t="s">
        <v>517</v>
      </c>
      <c r="N297" s="25"/>
      <c r="O297" s="25"/>
    </row>
    <row r="298" spans="1:15" s="7" customFormat="1" ht="24.95" customHeight="1" x14ac:dyDescent="0.2">
      <c r="A298" s="211"/>
      <c r="B298" s="190"/>
      <c r="C298" s="178"/>
      <c r="D298" s="178"/>
      <c r="E298" s="186"/>
      <c r="F298" s="230"/>
      <c r="G298" s="204"/>
      <c r="H298" s="181"/>
      <c r="I298" s="235"/>
      <c r="N298" s="25"/>
      <c r="O298" s="25"/>
    </row>
    <row r="299" spans="1:15" s="7" customFormat="1" ht="42.75" customHeight="1" x14ac:dyDescent="0.2">
      <c r="A299" s="211"/>
      <c r="B299" s="190"/>
      <c r="C299" s="178"/>
      <c r="D299" s="178"/>
      <c r="E299" s="186"/>
      <c r="F299" s="230"/>
      <c r="G299" s="205"/>
      <c r="H299" s="182"/>
      <c r="I299" s="236"/>
      <c r="N299" s="25"/>
      <c r="O299" s="25"/>
    </row>
    <row r="300" spans="1:15" s="7" customFormat="1" ht="25.5" customHeight="1" x14ac:dyDescent="0.2">
      <c r="A300" s="211"/>
      <c r="B300" s="190" t="str">
        <f>'Admón. Riesgos'!D102</f>
        <v>Ejecucion no oportuna del plan anual de auditoria por falta de planificacion, como insumo para el proceso de mejoramiento continuo</v>
      </c>
      <c r="C300" s="178" t="str">
        <f>'Admón. Riesgos'!O102</f>
        <v>ZONA DE RIESGO ACEPTABLE</v>
      </c>
      <c r="D300" s="178" t="str">
        <f>'Valoracion '!P495</f>
        <v>ZONA DE RIESGO ACEPTABLE</v>
      </c>
      <c r="E300" s="186" t="str">
        <f>'Valoracion '!Q495:Q495</f>
        <v>Se mantiene en la zona de riesgo</v>
      </c>
      <c r="F300" s="230" t="s">
        <v>74</v>
      </c>
      <c r="G300" s="160" t="s">
        <v>537</v>
      </c>
      <c r="H300" s="175" t="s">
        <v>538</v>
      </c>
      <c r="I300" s="234" t="s">
        <v>269</v>
      </c>
      <c r="N300" s="25"/>
      <c r="O300" s="25"/>
    </row>
    <row r="301" spans="1:15" s="7" customFormat="1" ht="24.95" customHeight="1" x14ac:dyDescent="0.2">
      <c r="A301" s="211"/>
      <c r="B301" s="190"/>
      <c r="C301" s="178"/>
      <c r="D301" s="178"/>
      <c r="E301" s="186"/>
      <c r="F301" s="230"/>
      <c r="G301" s="175" t="s">
        <v>539</v>
      </c>
      <c r="H301" s="176"/>
      <c r="I301" s="235"/>
      <c r="N301" s="25"/>
      <c r="O301" s="25"/>
    </row>
    <row r="302" spans="1:15" s="7" customFormat="1" ht="24.95" customHeight="1" x14ac:dyDescent="0.2">
      <c r="A302" s="211"/>
      <c r="B302" s="190"/>
      <c r="C302" s="178"/>
      <c r="D302" s="178"/>
      <c r="E302" s="186"/>
      <c r="F302" s="230"/>
      <c r="G302" s="177"/>
      <c r="H302" s="177"/>
      <c r="I302" s="236"/>
      <c r="N302" s="25"/>
      <c r="O302" s="25"/>
    </row>
    <row r="303" spans="1:15" s="7" customFormat="1" ht="38.25" customHeight="1" x14ac:dyDescent="0.2">
      <c r="A303" s="211"/>
      <c r="B303" s="190" t="str">
        <f>'Admón. Riesgos'!D103</f>
        <v xml:space="preserve">Dificultad en la comunicación con la alta direccion en las diferentes actividades que se desarrollan para el cumplimiento de las metas institucionales </v>
      </c>
      <c r="C303" s="178" t="str">
        <f>'Admón. Riesgos'!O103</f>
        <v>ZONA DE RIESGO MODERADO</v>
      </c>
      <c r="D303" s="178" t="str">
        <f>'Valoracion '!P500</f>
        <v>ZONA DE RIESGO MODERADO</v>
      </c>
      <c r="E303" s="186" t="str">
        <f>'Valoracion '!Q500:Q500</f>
        <v>Se mantiene en la zona de riesgo</v>
      </c>
      <c r="F303" s="230" t="s">
        <v>74</v>
      </c>
      <c r="G303" s="175" t="s">
        <v>540</v>
      </c>
      <c r="H303" s="175" t="s">
        <v>541</v>
      </c>
      <c r="I303" s="234" t="s">
        <v>269</v>
      </c>
      <c r="N303" s="25"/>
      <c r="O303" s="25"/>
    </row>
    <row r="304" spans="1:15" s="7" customFormat="1" ht="20.25" customHeight="1" x14ac:dyDescent="0.2">
      <c r="A304" s="211"/>
      <c r="B304" s="190"/>
      <c r="C304" s="178"/>
      <c r="D304" s="178"/>
      <c r="E304" s="186"/>
      <c r="F304" s="230"/>
      <c r="G304" s="176"/>
      <c r="H304" s="176"/>
      <c r="I304" s="235"/>
      <c r="N304" s="25"/>
      <c r="O304" s="25"/>
    </row>
    <row r="305" spans="1:15" s="7" customFormat="1" ht="18" customHeight="1" x14ac:dyDescent="0.2">
      <c r="A305" s="211"/>
      <c r="B305" s="190"/>
      <c r="C305" s="178"/>
      <c r="D305" s="178"/>
      <c r="E305" s="186"/>
      <c r="F305" s="230"/>
      <c r="G305" s="177"/>
      <c r="H305" s="177"/>
      <c r="I305" s="236"/>
      <c r="N305" s="25"/>
      <c r="O305" s="25"/>
    </row>
    <row r="306" spans="1:15" s="7" customFormat="1" ht="13.5" customHeight="1" x14ac:dyDescent="0.2">
      <c r="A306" s="211"/>
      <c r="B306" s="190" t="str">
        <f>'Admón. Riesgos'!D104</f>
        <v xml:space="preserve">Dificultad en la elaboracion de trabajo por entrega no oportuna de informacion de algunos lideres de proceso para consolidar dicha informacion </v>
      </c>
      <c r="C306" s="178" t="str">
        <f>'Admón. Riesgos'!O104</f>
        <v>ZONA DE RIESGO IMPORTANTE</v>
      </c>
      <c r="D306" s="178" t="str">
        <f>'Valoracion '!P505</f>
        <v>ZONA DE RIESGO IMPORTANTE</v>
      </c>
      <c r="E306" s="186" t="str">
        <f>'Valoracion '!Q505:Q505</f>
        <v>Se mantiene en la zona de riesgo</v>
      </c>
      <c r="F306" s="230" t="s">
        <v>9</v>
      </c>
      <c r="G306" s="160" t="s">
        <v>542</v>
      </c>
      <c r="H306" s="175" t="s">
        <v>543</v>
      </c>
      <c r="I306" s="234" t="s">
        <v>269</v>
      </c>
      <c r="N306" s="25"/>
      <c r="O306" s="25"/>
    </row>
    <row r="307" spans="1:15" s="7" customFormat="1" ht="18.75" customHeight="1" x14ac:dyDescent="0.2">
      <c r="A307" s="211"/>
      <c r="B307" s="190"/>
      <c r="C307" s="178"/>
      <c r="D307" s="178"/>
      <c r="E307" s="186"/>
      <c r="F307" s="230"/>
      <c r="G307" s="266" t="s">
        <v>544</v>
      </c>
      <c r="H307" s="176"/>
      <c r="I307" s="235"/>
      <c r="N307" s="25"/>
      <c r="O307" s="25"/>
    </row>
    <row r="308" spans="1:15" s="7" customFormat="1" ht="18.75" customHeight="1" x14ac:dyDescent="0.2">
      <c r="A308" s="211"/>
      <c r="B308" s="190"/>
      <c r="C308" s="178"/>
      <c r="D308" s="178"/>
      <c r="E308" s="186"/>
      <c r="F308" s="230"/>
      <c r="G308" s="267"/>
      <c r="H308" s="177"/>
      <c r="I308" s="236"/>
      <c r="N308" s="25"/>
      <c r="O308" s="25"/>
    </row>
    <row r="309" spans="1:15" s="7" customFormat="1" ht="21" customHeight="1" x14ac:dyDescent="0.2">
      <c r="A309" s="211"/>
      <c r="B309" s="190" t="str">
        <f>'Admón. Riesgos'!D105</f>
        <v>Dificultad de cierre del plan de auditoria por no entregar oprturnamente los informes fineales  de auditoria por proceso para realizar las recomendaciones pertinentes</v>
      </c>
      <c r="C309" s="178" t="str">
        <f>'Admón. Riesgos'!O105</f>
        <v>ZONA DE RIESGO IMPORTANTE</v>
      </c>
      <c r="D309" s="178" t="str">
        <f>'Valoracion '!P510</f>
        <v>ZONA DE RIESGO IMPORTANTE</v>
      </c>
      <c r="E309" s="186" t="str">
        <f>'Valoracion '!Q510:Q510</f>
        <v>Se mantiene en la zona de riesgo</v>
      </c>
      <c r="F309" s="230" t="s">
        <v>9</v>
      </c>
      <c r="G309" s="175" t="s">
        <v>545</v>
      </c>
      <c r="H309" s="175" t="s">
        <v>546</v>
      </c>
      <c r="I309" s="180" t="s">
        <v>269</v>
      </c>
      <c r="N309" s="25"/>
      <c r="O309" s="25"/>
    </row>
    <row r="310" spans="1:15" s="7" customFormat="1" ht="27.75" customHeight="1" x14ac:dyDescent="0.2">
      <c r="A310" s="211"/>
      <c r="B310" s="190"/>
      <c r="C310" s="178"/>
      <c r="D310" s="178"/>
      <c r="E310" s="186"/>
      <c r="F310" s="230"/>
      <c r="G310" s="176"/>
      <c r="H310" s="176"/>
      <c r="I310" s="181"/>
      <c r="N310" s="25"/>
      <c r="O310" s="25"/>
    </row>
    <row r="311" spans="1:15" s="7" customFormat="1" ht="26.25" customHeight="1" x14ac:dyDescent="0.2">
      <c r="A311" s="211"/>
      <c r="B311" s="190"/>
      <c r="C311" s="178"/>
      <c r="D311" s="178"/>
      <c r="E311" s="186"/>
      <c r="F311" s="230"/>
      <c r="G311" s="177"/>
      <c r="H311" s="177"/>
      <c r="I311" s="182"/>
      <c r="N311" s="25"/>
      <c r="O311" s="25"/>
    </row>
    <row r="312" spans="1:15" s="7" customFormat="1" ht="26.25" customHeight="1" x14ac:dyDescent="0.2">
      <c r="A312" s="211"/>
      <c r="B312" s="190" t="str">
        <f>'Admón. Riesgos'!D106</f>
        <v xml:space="preserve">Deficiencia en el seguimiento  a la informacion contable con el fin de reflejar la situacion real de la Institucion </v>
      </c>
      <c r="C312" s="178" t="str">
        <f>'Admón. Riesgos'!O106</f>
        <v>ZONA DE RIESGO IMPORTANTE</v>
      </c>
      <c r="D312" s="178" t="str">
        <f>'Valoracion '!P515</f>
        <v>ZONA DE RIESGO IMPORTANTE</v>
      </c>
      <c r="E312" s="186" t="str">
        <f>'Valoracion '!Q515:Q515</f>
        <v>Se mantiene en la zona de riesgo</v>
      </c>
      <c r="F312" s="230" t="s">
        <v>9</v>
      </c>
      <c r="G312" s="175" t="s">
        <v>547</v>
      </c>
      <c r="H312" s="180" t="s">
        <v>548</v>
      </c>
      <c r="I312" s="234" t="s">
        <v>269</v>
      </c>
      <c r="N312" s="25"/>
      <c r="O312" s="25"/>
    </row>
    <row r="313" spans="1:15" s="7" customFormat="1" ht="24.95" customHeight="1" x14ac:dyDescent="0.2">
      <c r="A313" s="211"/>
      <c r="B313" s="190"/>
      <c r="C313" s="178"/>
      <c r="D313" s="178"/>
      <c r="E313" s="186"/>
      <c r="F313" s="230"/>
      <c r="G313" s="176"/>
      <c r="H313" s="181"/>
      <c r="I313" s="235"/>
      <c r="N313" s="25"/>
      <c r="O313" s="25"/>
    </row>
    <row r="314" spans="1:15" s="7" customFormat="1" ht="13.5" customHeight="1" x14ac:dyDescent="0.2">
      <c r="A314" s="211"/>
      <c r="B314" s="190"/>
      <c r="C314" s="178"/>
      <c r="D314" s="178"/>
      <c r="E314" s="186"/>
      <c r="F314" s="230"/>
      <c r="G314" s="177"/>
      <c r="H314" s="182"/>
      <c r="I314" s="236"/>
      <c r="N314" s="25"/>
      <c r="O314" s="25"/>
    </row>
    <row r="315" spans="1:15" x14ac:dyDescent="0.2">
      <c r="A315" s="103" t="s">
        <v>0</v>
      </c>
      <c r="B315" s="279" t="s">
        <v>675</v>
      </c>
      <c r="C315" s="279"/>
      <c r="D315" s="279"/>
      <c r="E315" s="279"/>
      <c r="F315" s="279"/>
      <c r="G315" s="279"/>
      <c r="H315" s="124" t="s">
        <v>3</v>
      </c>
      <c r="I315" s="125">
        <v>42340</v>
      </c>
    </row>
    <row r="316" spans="1:15" x14ac:dyDescent="0.2">
      <c r="A316" s="103" t="s">
        <v>1</v>
      </c>
      <c r="B316" s="225" t="s">
        <v>675</v>
      </c>
      <c r="C316" s="225"/>
      <c r="D316" s="225"/>
      <c r="E316" s="225"/>
      <c r="F316" s="225"/>
      <c r="G316" s="225"/>
      <c r="H316" s="103" t="s">
        <v>3</v>
      </c>
      <c r="I316" s="125">
        <v>42340</v>
      </c>
    </row>
    <row r="317" spans="1:15" x14ac:dyDescent="0.2">
      <c r="A317" s="103" t="s">
        <v>2</v>
      </c>
      <c r="B317" s="225" t="s">
        <v>676</v>
      </c>
      <c r="C317" s="225"/>
      <c r="D317" s="225"/>
      <c r="E317" s="225"/>
      <c r="F317" s="225"/>
      <c r="G317" s="225"/>
      <c r="H317" s="103" t="s">
        <v>3</v>
      </c>
      <c r="I317" s="125">
        <v>42340</v>
      </c>
    </row>
    <row r="318" spans="1:15" x14ac:dyDescent="0.2">
      <c r="B318" s="126">
        <f>'Admón. Riesgos'!D156</f>
        <v>0</v>
      </c>
      <c r="C318" s="127"/>
      <c r="D318" s="7"/>
      <c r="E318" s="7"/>
      <c r="F318" s="7"/>
      <c r="G318" s="7"/>
      <c r="H318" s="7"/>
      <c r="I318" s="7"/>
    </row>
    <row r="319" spans="1:15" x14ac:dyDescent="0.2">
      <c r="B319" s="126"/>
      <c r="C319" s="127"/>
      <c r="D319" s="7"/>
      <c r="E319" s="7"/>
      <c r="F319" s="7"/>
      <c r="G319" s="7"/>
      <c r="H319" s="7"/>
      <c r="I319" s="7"/>
    </row>
    <row r="320" spans="1:15" x14ac:dyDescent="0.2">
      <c r="B320" s="126"/>
      <c r="C320" s="127"/>
      <c r="D320" s="7"/>
      <c r="E320" s="7"/>
      <c r="F320" s="7"/>
      <c r="G320" s="7"/>
      <c r="H320" s="7"/>
      <c r="I320" s="7"/>
    </row>
    <row r="321" spans="2:9" x14ac:dyDescent="0.2">
      <c r="B321" s="126">
        <f>'Admón. Riesgos'!D159</f>
        <v>0</v>
      </c>
      <c r="C321" s="127"/>
      <c r="D321" s="7"/>
      <c r="E321" s="7"/>
      <c r="F321" s="7"/>
      <c r="G321" s="7"/>
      <c r="H321" s="7"/>
      <c r="I321" s="7"/>
    </row>
    <row r="322" spans="2:9" x14ac:dyDescent="0.2">
      <c r="B322" s="126"/>
      <c r="C322" s="127"/>
      <c r="D322" s="7"/>
      <c r="E322" s="7"/>
      <c r="F322" s="7"/>
      <c r="G322" s="7"/>
      <c r="H322" s="7"/>
      <c r="I322" s="7"/>
    </row>
    <row r="323" spans="2:9" x14ac:dyDescent="0.2">
      <c r="B323" s="126"/>
      <c r="C323" s="127"/>
      <c r="D323" s="7"/>
      <c r="E323" s="7"/>
      <c r="F323" s="7"/>
      <c r="G323" s="7"/>
      <c r="H323" s="7"/>
      <c r="I323" s="7"/>
    </row>
    <row r="324" spans="2:9" x14ac:dyDescent="0.2">
      <c r="B324" s="126">
        <f>'Admón. Riesgos'!D162</f>
        <v>0</v>
      </c>
      <c r="C324" s="127"/>
      <c r="D324" s="7"/>
      <c r="E324" s="7"/>
      <c r="F324" s="7"/>
      <c r="G324" s="7"/>
      <c r="H324" s="7"/>
      <c r="I324" s="7"/>
    </row>
    <row r="325" spans="2:9" x14ac:dyDescent="0.2">
      <c r="B325" s="126"/>
      <c r="C325" s="127"/>
      <c r="D325" s="7"/>
      <c r="E325" s="7"/>
      <c r="F325" s="7"/>
      <c r="G325" s="7"/>
      <c r="H325" s="7"/>
      <c r="I325" s="7"/>
    </row>
    <row r="326" spans="2:9" x14ac:dyDescent="0.2">
      <c r="B326" s="126"/>
      <c r="C326" s="127"/>
      <c r="D326" s="7"/>
      <c r="E326" s="7"/>
      <c r="F326" s="7"/>
      <c r="G326" s="7"/>
      <c r="H326" s="7"/>
      <c r="I326" s="7"/>
    </row>
    <row r="327" spans="2:9" x14ac:dyDescent="0.2">
      <c r="B327" s="6"/>
      <c r="C327" s="7"/>
      <c r="D327" s="7"/>
      <c r="E327" s="7"/>
      <c r="F327" s="7"/>
      <c r="G327" s="7"/>
      <c r="H327" s="7"/>
      <c r="I327" s="7"/>
    </row>
  </sheetData>
  <dataConsolidate/>
  <mergeCells count="838">
    <mergeCell ref="A6:A314"/>
    <mergeCell ref="F270:F272"/>
    <mergeCell ref="H177:H179"/>
    <mergeCell ref="H180:H182"/>
    <mergeCell ref="H183:H185"/>
    <mergeCell ref="G180:G182"/>
    <mergeCell ref="G183:G185"/>
    <mergeCell ref="G186:G188"/>
    <mergeCell ref="H186:H188"/>
    <mergeCell ref="G189:G191"/>
    <mergeCell ref="G192:G194"/>
    <mergeCell ref="H192:H194"/>
    <mergeCell ref="E273:E275"/>
    <mergeCell ref="E276:E278"/>
    <mergeCell ref="E279:E281"/>
    <mergeCell ref="E285:E287"/>
    <mergeCell ref="E282:E284"/>
    <mergeCell ref="F288:F290"/>
    <mergeCell ref="F291:F293"/>
    <mergeCell ref="F294:F296"/>
    <mergeCell ref="E288:E290"/>
    <mergeCell ref="F282:F284"/>
    <mergeCell ref="D288:D290"/>
    <mergeCell ref="G138:G139"/>
    <mergeCell ref="G249:G251"/>
    <mergeCell ref="G258:G260"/>
    <mergeCell ref="G270:G272"/>
    <mergeCell ref="G261:G263"/>
    <mergeCell ref="G273:G275"/>
    <mergeCell ref="G153:G155"/>
    <mergeCell ref="G159:G161"/>
    <mergeCell ref="F276:F278"/>
    <mergeCell ref="D279:D281"/>
    <mergeCell ref="D285:D287"/>
    <mergeCell ref="F261:F263"/>
    <mergeCell ref="F264:F266"/>
    <mergeCell ref="E255:E257"/>
    <mergeCell ref="E240:E242"/>
    <mergeCell ref="E243:E245"/>
    <mergeCell ref="E246:E248"/>
    <mergeCell ref="E258:E260"/>
    <mergeCell ref="D267:D269"/>
    <mergeCell ref="E267:E269"/>
    <mergeCell ref="F267:F269"/>
    <mergeCell ref="E234:E236"/>
    <mergeCell ref="E237:E239"/>
    <mergeCell ref="D312:D314"/>
    <mergeCell ref="D291:D293"/>
    <mergeCell ref="C297:C299"/>
    <mergeCell ref="D306:D308"/>
    <mergeCell ref="D309:D311"/>
    <mergeCell ref="F297:F299"/>
    <mergeCell ref="F300:F302"/>
    <mergeCell ref="F258:F260"/>
    <mergeCell ref="F273:F275"/>
    <mergeCell ref="D300:D302"/>
    <mergeCell ref="D303:D305"/>
    <mergeCell ref="E291:E293"/>
    <mergeCell ref="E294:E296"/>
    <mergeCell ref="E297:E299"/>
    <mergeCell ref="E300:E302"/>
    <mergeCell ref="E303:E305"/>
    <mergeCell ref="E306:E308"/>
    <mergeCell ref="E309:E311"/>
    <mergeCell ref="E312:E314"/>
    <mergeCell ref="F303:F305"/>
    <mergeCell ref="F306:F308"/>
    <mergeCell ref="D294:D296"/>
    <mergeCell ref="D297:D299"/>
    <mergeCell ref="F309:F311"/>
    <mergeCell ref="F312:F314"/>
    <mergeCell ref="B317:G317"/>
    <mergeCell ref="B316:G316"/>
    <mergeCell ref="D213:D215"/>
    <mergeCell ref="B219:B221"/>
    <mergeCell ref="B315:G315"/>
    <mergeCell ref="F219:F221"/>
    <mergeCell ref="D219:D221"/>
    <mergeCell ref="E219:E221"/>
    <mergeCell ref="D216:D218"/>
    <mergeCell ref="F216:F218"/>
    <mergeCell ref="E216:E218"/>
    <mergeCell ref="C255:C257"/>
    <mergeCell ref="C258:C260"/>
    <mergeCell ref="C261:C263"/>
    <mergeCell ref="C240:C242"/>
    <mergeCell ref="C243:C245"/>
    <mergeCell ref="B246:B248"/>
    <mergeCell ref="B249:B251"/>
    <mergeCell ref="B252:B254"/>
    <mergeCell ref="E270:E272"/>
    <mergeCell ref="F285:F287"/>
    <mergeCell ref="B234:B236"/>
    <mergeCell ref="B237:B239"/>
    <mergeCell ref="B240:B242"/>
    <mergeCell ref="B255:B257"/>
    <mergeCell ref="B258:B260"/>
    <mergeCell ref="F234:F236"/>
    <mergeCell ref="B282:B284"/>
    <mergeCell ref="C285:C287"/>
    <mergeCell ref="B273:B275"/>
    <mergeCell ref="B276:B278"/>
    <mergeCell ref="B279:B281"/>
    <mergeCell ref="B285:B287"/>
    <mergeCell ref="B291:B293"/>
    <mergeCell ref="B303:B305"/>
    <mergeCell ref="B306:B308"/>
    <mergeCell ref="B312:B314"/>
    <mergeCell ref="B294:B296"/>
    <mergeCell ref="B297:B299"/>
    <mergeCell ref="B300:B302"/>
    <mergeCell ref="B309:B311"/>
    <mergeCell ref="B288:B290"/>
    <mergeCell ref="C303:C305"/>
    <mergeCell ref="C306:C308"/>
    <mergeCell ref="C288:C290"/>
    <mergeCell ref="C291:C293"/>
    <mergeCell ref="C294:C296"/>
    <mergeCell ref="F192:F194"/>
    <mergeCell ref="D165:D167"/>
    <mergeCell ref="E165:E167"/>
    <mergeCell ref="D249:D251"/>
    <mergeCell ref="D252:D254"/>
    <mergeCell ref="D255:D257"/>
    <mergeCell ref="C282:C284"/>
    <mergeCell ref="C273:C275"/>
    <mergeCell ref="C276:C278"/>
    <mergeCell ref="C279:C281"/>
    <mergeCell ref="C252:C254"/>
    <mergeCell ref="C309:C311"/>
    <mergeCell ref="D264:D266"/>
    <mergeCell ref="B270:B272"/>
    <mergeCell ref="D273:D275"/>
    <mergeCell ref="D276:D278"/>
    <mergeCell ref="C300:C302"/>
    <mergeCell ref="C312:C314"/>
    <mergeCell ref="D282:D284"/>
    <mergeCell ref="B243:B245"/>
    <mergeCell ref="C249:C251"/>
    <mergeCell ref="B6:B8"/>
    <mergeCell ref="B210:B212"/>
    <mergeCell ref="B204:B206"/>
    <mergeCell ref="D6:D8"/>
    <mergeCell ref="C6:C8"/>
    <mergeCell ref="B201:B203"/>
    <mergeCell ref="C201:C203"/>
    <mergeCell ref="C189:C191"/>
    <mergeCell ref="B189:B191"/>
    <mergeCell ref="D186:D188"/>
    <mergeCell ref="C186:C188"/>
    <mergeCell ref="B186:B188"/>
    <mergeCell ref="C210:C212"/>
    <mergeCell ref="C183:C185"/>
    <mergeCell ref="B183:B185"/>
    <mergeCell ref="B174:B176"/>
    <mergeCell ref="C174:C176"/>
    <mergeCell ref="B180:B182"/>
    <mergeCell ref="C177:C179"/>
    <mergeCell ref="C171:C173"/>
    <mergeCell ref="D171:D173"/>
    <mergeCell ref="B192:B194"/>
    <mergeCell ref="C192:C194"/>
    <mergeCell ref="A2:I2"/>
    <mergeCell ref="A3:B3"/>
    <mergeCell ref="C3:I3"/>
    <mergeCell ref="A4:A5"/>
    <mergeCell ref="B4:B5"/>
    <mergeCell ref="C4:C5"/>
    <mergeCell ref="H4:H5"/>
    <mergeCell ref="D4:D5"/>
    <mergeCell ref="I4:I5"/>
    <mergeCell ref="G4:G5"/>
    <mergeCell ref="E4:F4"/>
    <mergeCell ref="C156:C158"/>
    <mergeCell ref="B156:B158"/>
    <mergeCell ref="D156:D158"/>
    <mergeCell ref="E156:E158"/>
    <mergeCell ref="F156:F158"/>
    <mergeCell ref="E153:E155"/>
    <mergeCell ref="F6:F8"/>
    <mergeCell ref="E6:E8"/>
    <mergeCell ref="D129:D131"/>
    <mergeCell ref="E129:E131"/>
    <mergeCell ref="F129:F131"/>
    <mergeCell ref="B129:B131"/>
    <mergeCell ref="C126:C128"/>
    <mergeCell ref="D126:D128"/>
    <mergeCell ref="E126:E128"/>
    <mergeCell ref="F126:F128"/>
    <mergeCell ref="E141:E143"/>
    <mergeCell ref="F141:F143"/>
    <mergeCell ref="D141:D143"/>
    <mergeCell ref="C141:C143"/>
    <mergeCell ref="B141:B143"/>
    <mergeCell ref="C204:C206"/>
    <mergeCell ref="E180:E182"/>
    <mergeCell ref="F180:F182"/>
    <mergeCell ref="D177:D179"/>
    <mergeCell ref="E177:E179"/>
    <mergeCell ref="B261:B263"/>
    <mergeCell ref="B264:B266"/>
    <mergeCell ref="B267:B269"/>
    <mergeCell ref="C246:C248"/>
    <mergeCell ref="F222:F224"/>
    <mergeCell ref="F225:F227"/>
    <mergeCell ref="F228:F230"/>
    <mergeCell ref="F231:F233"/>
    <mergeCell ref="D240:D242"/>
    <mergeCell ref="D243:D245"/>
    <mergeCell ref="D246:D248"/>
    <mergeCell ref="C180:C182"/>
    <mergeCell ref="E204:E206"/>
    <mergeCell ref="F204:F206"/>
    <mergeCell ref="D204:D206"/>
    <mergeCell ref="D201:D203"/>
    <mergeCell ref="E201:E203"/>
    <mergeCell ref="F201:F203"/>
    <mergeCell ref="D189:D191"/>
    <mergeCell ref="E189:E191"/>
    <mergeCell ref="D192:D194"/>
    <mergeCell ref="E192:E194"/>
    <mergeCell ref="D180:D182"/>
    <mergeCell ref="F177:F179"/>
    <mergeCell ref="F165:F167"/>
    <mergeCell ref="B165:B167"/>
    <mergeCell ref="B159:B161"/>
    <mergeCell ref="C159:C161"/>
    <mergeCell ref="D159:D161"/>
    <mergeCell ref="E159:E161"/>
    <mergeCell ref="F159:F161"/>
    <mergeCell ref="C168:C170"/>
    <mergeCell ref="D168:D170"/>
    <mergeCell ref="E168:E170"/>
    <mergeCell ref="F168:F170"/>
    <mergeCell ref="B168:B170"/>
    <mergeCell ref="E171:E173"/>
    <mergeCell ref="F171:F173"/>
    <mergeCell ref="B171:B173"/>
    <mergeCell ref="B177:B179"/>
    <mergeCell ref="C165:C167"/>
    <mergeCell ref="B162:B164"/>
    <mergeCell ref="C162:C164"/>
    <mergeCell ref="F174:F176"/>
    <mergeCell ref="D162:D164"/>
    <mergeCell ref="E162:E164"/>
    <mergeCell ref="F162:F164"/>
    <mergeCell ref="F189:F191"/>
    <mergeCell ref="E186:E188"/>
    <mergeCell ref="F186:F188"/>
    <mergeCell ref="D183:D185"/>
    <mergeCell ref="E183:E185"/>
    <mergeCell ref="F183:F185"/>
    <mergeCell ref="D174:D176"/>
    <mergeCell ref="E174:E176"/>
    <mergeCell ref="F153:F155"/>
    <mergeCell ref="D153:D155"/>
    <mergeCell ref="C153:C155"/>
    <mergeCell ref="B9:B11"/>
    <mergeCell ref="C9:C11"/>
    <mergeCell ref="D9:D11"/>
    <mergeCell ref="E9:E11"/>
    <mergeCell ref="F9:F11"/>
    <mergeCell ref="B153:B155"/>
    <mergeCell ref="B150:B152"/>
    <mergeCell ref="C150:C152"/>
    <mergeCell ref="D150:D152"/>
    <mergeCell ref="E150:E152"/>
    <mergeCell ref="F150:F152"/>
    <mergeCell ref="E147:E149"/>
    <mergeCell ref="F147:F149"/>
    <mergeCell ref="D147:D149"/>
    <mergeCell ref="C147:C149"/>
    <mergeCell ref="B147:B149"/>
    <mergeCell ref="B144:B146"/>
    <mergeCell ref="C144:C146"/>
    <mergeCell ref="D144:D146"/>
    <mergeCell ref="E144:E146"/>
    <mergeCell ref="F144:F146"/>
    <mergeCell ref="D138:D140"/>
    <mergeCell ref="E138:E140"/>
    <mergeCell ref="F138:F140"/>
    <mergeCell ref="C138:C140"/>
    <mergeCell ref="B138:B140"/>
    <mergeCell ref="C84:C86"/>
    <mergeCell ref="B84:B86"/>
    <mergeCell ref="D84:D86"/>
    <mergeCell ref="E84:E86"/>
    <mergeCell ref="F84:F86"/>
    <mergeCell ref="C90:C92"/>
    <mergeCell ref="B90:B92"/>
    <mergeCell ref="D90:D92"/>
    <mergeCell ref="E90:E92"/>
    <mergeCell ref="F90:F92"/>
    <mergeCell ref="E87:E89"/>
    <mergeCell ref="F87:F89"/>
    <mergeCell ref="D87:D89"/>
    <mergeCell ref="C87:C89"/>
    <mergeCell ref="B87:B89"/>
    <mergeCell ref="D93:D95"/>
    <mergeCell ref="C93:C95"/>
    <mergeCell ref="B93:B95"/>
    <mergeCell ref="B126:B128"/>
    <mergeCell ref="C135:C137"/>
    <mergeCell ref="D135:D137"/>
    <mergeCell ref="E135:E137"/>
    <mergeCell ref="F135:F137"/>
    <mergeCell ref="B135:B137"/>
    <mergeCell ref="C132:C134"/>
    <mergeCell ref="D132:D134"/>
    <mergeCell ref="E132:E134"/>
    <mergeCell ref="B12:B14"/>
    <mergeCell ref="C12:C14"/>
    <mergeCell ref="D12:D14"/>
    <mergeCell ref="E12:E14"/>
    <mergeCell ref="F12:F14"/>
    <mergeCell ref="E18:E20"/>
    <mergeCell ref="F18:F20"/>
    <mergeCell ref="D18:D20"/>
    <mergeCell ref="C18:C20"/>
    <mergeCell ref="B18:B20"/>
    <mergeCell ref="C15:C17"/>
    <mergeCell ref="D15:D17"/>
    <mergeCell ref="E15:E17"/>
    <mergeCell ref="F15:F17"/>
    <mergeCell ref="B15:B17"/>
    <mergeCell ref="B198:B200"/>
    <mergeCell ref="C198:C200"/>
    <mergeCell ref="D198:D200"/>
    <mergeCell ref="E198:E200"/>
    <mergeCell ref="F198:F200"/>
    <mergeCell ref="F195:F197"/>
    <mergeCell ref="E195:E197"/>
    <mergeCell ref="D195:D197"/>
    <mergeCell ref="C195:C197"/>
    <mergeCell ref="B195:B197"/>
    <mergeCell ref="B123:B125"/>
    <mergeCell ref="C123:C125"/>
    <mergeCell ref="D123:D125"/>
    <mergeCell ref="E123:E125"/>
    <mergeCell ref="F123:F125"/>
    <mergeCell ref="E93:E95"/>
    <mergeCell ref="F93:F95"/>
    <mergeCell ref="F132:F134"/>
    <mergeCell ref="B132:B134"/>
    <mergeCell ref="C129:C131"/>
    <mergeCell ref="B207:B209"/>
    <mergeCell ref="B213:B215"/>
    <mergeCell ref="D210:D212"/>
    <mergeCell ref="E222:E224"/>
    <mergeCell ref="E225:E227"/>
    <mergeCell ref="D222:D224"/>
    <mergeCell ref="D225:D227"/>
    <mergeCell ref="D228:D230"/>
    <mergeCell ref="D231:D233"/>
    <mergeCell ref="C222:C224"/>
    <mergeCell ref="C225:C227"/>
    <mergeCell ref="C228:C230"/>
    <mergeCell ref="C231:C233"/>
    <mergeCell ref="C216:C218"/>
    <mergeCell ref="C219:C221"/>
    <mergeCell ref="C207:C209"/>
    <mergeCell ref="B216:B218"/>
    <mergeCell ref="B222:B224"/>
    <mergeCell ref="B225:B227"/>
    <mergeCell ref="B228:B230"/>
    <mergeCell ref="B231:B233"/>
    <mergeCell ref="E213:E215"/>
    <mergeCell ref="E228:E230"/>
    <mergeCell ref="E231:E233"/>
    <mergeCell ref="F210:F212"/>
    <mergeCell ref="C213:C215"/>
    <mergeCell ref="E210:E212"/>
    <mergeCell ref="E207:E209"/>
    <mergeCell ref="D207:D209"/>
    <mergeCell ref="F207:F209"/>
    <mergeCell ref="D234:D236"/>
    <mergeCell ref="D237:D239"/>
    <mergeCell ref="C234:C236"/>
    <mergeCell ref="C237:C239"/>
    <mergeCell ref="D270:D272"/>
    <mergeCell ref="D258:D260"/>
    <mergeCell ref="D261:D263"/>
    <mergeCell ref="F213:F215"/>
    <mergeCell ref="E249:E251"/>
    <mergeCell ref="E252:E254"/>
    <mergeCell ref="F279:F281"/>
    <mergeCell ref="F237:F239"/>
    <mergeCell ref="F240:F242"/>
    <mergeCell ref="F243:F245"/>
    <mergeCell ref="F246:F248"/>
    <mergeCell ref="F249:F251"/>
    <mergeCell ref="F252:F254"/>
    <mergeCell ref="E261:E263"/>
    <mergeCell ref="E264:E266"/>
    <mergeCell ref="C264:C266"/>
    <mergeCell ref="C267:C269"/>
    <mergeCell ref="C270:C272"/>
    <mergeCell ref="F255:F257"/>
    <mergeCell ref="H30:H32"/>
    <mergeCell ref="I30:I32"/>
    <mergeCell ref="H33:H35"/>
    <mergeCell ref="I33:I35"/>
    <mergeCell ref="H36:H38"/>
    <mergeCell ref="G6:G8"/>
    <mergeCell ref="G9:G11"/>
    <mergeCell ref="G12:G14"/>
    <mergeCell ref="G15:G17"/>
    <mergeCell ref="G18:G20"/>
    <mergeCell ref="G84:G86"/>
    <mergeCell ref="H6:H8"/>
    <mergeCell ref="G150:G152"/>
    <mergeCell ref="G141:G143"/>
    <mergeCell ref="G144:G146"/>
    <mergeCell ref="G147:G149"/>
    <mergeCell ref="H144:H146"/>
    <mergeCell ref="H141:H143"/>
    <mergeCell ref="H135:H137"/>
    <mergeCell ref="H132:H134"/>
    <mergeCell ref="G87:G89"/>
    <mergeCell ref="H51:H53"/>
    <mergeCell ref="H66:H68"/>
    <mergeCell ref="H81:H83"/>
    <mergeCell ref="I90:I92"/>
    <mergeCell ref="G90:G92"/>
    <mergeCell ref="G93:G95"/>
    <mergeCell ref="G123:G125"/>
    <mergeCell ref="G126:G128"/>
    <mergeCell ref="G129:G131"/>
    <mergeCell ref="G132:G134"/>
    <mergeCell ref="G135:G137"/>
    <mergeCell ref="H90:H92"/>
    <mergeCell ref="H93:H95"/>
    <mergeCell ref="H123:H125"/>
    <mergeCell ref="H126:H128"/>
    <mergeCell ref="H129:H131"/>
    <mergeCell ref="I6:I8"/>
    <mergeCell ref="H9:H11"/>
    <mergeCell ref="H12:H14"/>
    <mergeCell ref="H15:H17"/>
    <mergeCell ref="H18:H20"/>
    <mergeCell ref="H84:H86"/>
    <mergeCell ref="H87:H89"/>
    <mergeCell ref="I9:I11"/>
    <mergeCell ref="I12:I14"/>
    <mergeCell ref="I15:I17"/>
    <mergeCell ref="I18:I20"/>
    <mergeCell ref="I84:I86"/>
    <mergeCell ref="I87:I89"/>
    <mergeCell ref="H21:H23"/>
    <mergeCell ref="I21:I23"/>
    <mergeCell ref="H24:H26"/>
    <mergeCell ref="I24:I26"/>
    <mergeCell ref="H27:H29"/>
    <mergeCell ref="I27:I29"/>
    <mergeCell ref="H54:H56"/>
    <mergeCell ref="I54:I56"/>
    <mergeCell ref="H57:H59"/>
    <mergeCell ref="I57:I59"/>
    <mergeCell ref="H60:H62"/>
    <mergeCell ref="I60:I62"/>
    <mergeCell ref="H63:H65"/>
    <mergeCell ref="I63:I65"/>
    <mergeCell ref="G195:G197"/>
    <mergeCell ref="G198:G200"/>
    <mergeCell ref="G201:G203"/>
    <mergeCell ref="H198:H200"/>
    <mergeCell ref="H195:H197"/>
    <mergeCell ref="H189:H191"/>
    <mergeCell ref="H201:H203"/>
    <mergeCell ref="H147:H149"/>
    <mergeCell ref="H150:H152"/>
    <mergeCell ref="H153:H155"/>
    <mergeCell ref="H156:H158"/>
    <mergeCell ref="H159:H161"/>
    <mergeCell ref="G156:G158"/>
    <mergeCell ref="G162:G164"/>
    <mergeCell ref="G165:G167"/>
    <mergeCell ref="G168:G170"/>
    <mergeCell ref="G171:G173"/>
    <mergeCell ref="G174:G176"/>
    <mergeCell ref="G177:G179"/>
    <mergeCell ref="H168:H170"/>
    <mergeCell ref="H165:H167"/>
    <mergeCell ref="H162:H164"/>
    <mergeCell ref="H171:H173"/>
    <mergeCell ref="H174:H176"/>
    <mergeCell ref="G225:G227"/>
    <mergeCell ref="H225:H227"/>
    <mergeCell ref="H228:H230"/>
    <mergeCell ref="I228:I230"/>
    <mergeCell ref="G231:G233"/>
    <mergeCell ref="G240:G242"/>
    <mergeCell ref="G237:G239"/>
    <mergeCell ref="G234:G236"/>
    <mergeCell ref="I225:I227"/>
    <mergeCell ref="I231:I233"/>
    <mergeCell ref="G228:G230"/>
    <mergeCell ref="G204:G206"/>
    <mergeCell ref="G207:G209"/>
    <mergeCell ref="G210:G212"/>
    <mergeCell ref="G213:G215"/>
    <mergeCell ref="G216:G218"/>
    <mergeCell ref="G219:G221"/>
    <mergeCell ref="G222:G224"/>
    <mergeCell ref="H216:H218"/>
    <mergeCell ref="H213:H215"/>
    <mergeCell ref="H210:H212"/>
    <mergeCell ref="H207:H209"/>
    <mergeCell ref="H204:H206"/>
    <mergeCell ref="H219:H221"/>
    <mergeCell ref="H222:H224"/>
    <mergeCell ref="I204:I206"/>
    <mergeCell ref="I207:I209"/>
    <mergeCell ref="I210:I212"/>
    <mergeCell ref="I213:I215"/>
    <mergeCell ref="I216:I218"/>
    <mergeCell ref="I219:I221"/>
    <mergeCell ref="I222:I224"/>
    <mergeCell ref="H261:H263"/>
    <mergeCell ref="H264:H266"/>
    <mergeCell ref="H255:H257"/>
    <mergeCell ref="H237:H239"/>
    <mergeCell ref="H234:H236"/>
    <mergeCell ref="H243:H245"/>
    <mergeCell ref="H246:H248"/>
    <mergeCell ref="H267:H269"/>
    <mergeCell ref="H270:H272"/>
    <mergeCell ref="G243:G245"/>
    <mergeCell ref="G246:G248"/>
    <mergeCell ref="G252:G254"/>
    <mergeCell ref="G255:G257"/>
    <mergeCell ref="H231:H233"/>
    <mergeCell ref="H240:H242"/>
    <mergeCell ref="H249:H251"/>
    <mergeCell ref="H252:H254"/>
    <mergeCell ref="H258:H260"/>
    <mergeCell ref="G291:G293"/>
    <mergeCell ref="H291:H293"/>
    <mergeCell ref="H300:H302"/>
    <mergeCell ref="H303:H305"/>
    <mergeCell ref="H306:H308"/>
    <mergeCell ref="G301:G302"/>
    <mergeCell ref="G307:G308"/>
    <mergeCell ref="H273:H275"/>
    <mergeCell ref="H276:H278"/>
    <mergeCell ref="G264:G266"/>
    <mergeCell ref="G267:G269"/>
    <mergeCell ref="G276:G278"/>
    <mergeCell ref="G279:G281"/>
    <mergeCell ref="G282:G284"/>
    <mergeCell ref="G288:G290"/>
    <mergeCell ref="H285:H287"/>
    <mergeCell ref="H288:H290"/>
    <mergeCell ref="H279:H281"/>
    <mergeCell ref="H282:H284"/>
    <mergeCell ref="G285:G287"/>
    <mergeCell ref="H309:H311"/>
    <mergeCell ref="H312:H314"/>
    <mergeCell ref="G312:G314"/>
    <mergeCell ref="G309:G311"/>
    <mergeCell ref="G303:G305"/>
    <mergeCell ref="G294:G296"/>
    <mergeCell ref="H294:H296"/>
    <mergeCell ref="H297:H299"/>
    <mergeCell ref="G297:G299"/>
    <mergeCell ref="I93:I95"/>
    <mergeCell ref="I123:I125"/>
    <mergeCell ref="I126:I128"/>
    <mergeCell ref="I129:I131"/>
    <mergeCell ref="I132:I134"/>
    <mergeCell ref="I135:I137"/>
    <mergeCell ref="I138:I140"/>
    <mergeCell ref="H138:H140"/>
    <mergeCell ref="I141:I143"/>
    <mergeCell ref="I144:I146"/>
    <mergeCell ref="I147:I149"/>
    <mergeCell ref="I150:I152"/>
    <mergeCell ref="I153:I155"/>
    <mergeCell ref="I156:I158"/>
    <mergeCell ref="I159:I161"/>
    <mergeCell ref="I165:I167"/>
    <mergeCell ref="I162:I164"/>
    <mergeCell ref="I168:I170"/>
    <mergeCell ref="I171:I173"/>
    <mergeCell ref="I174:I176"/>
    <mergeCell ref="I177:I179"/>
    <mergeCell ref="I180:I182"/>
    <mergeCell ref="I183:I185"/>
    <mergeCell ref="I186:I188"/>
    <mergeCell ref="I189:I191"/>
    <mergeCell ref="I192:I194"/>
    <mergeCell ref="I195:I197"/>
    <mergeCell ref="I198:I200"/>
    <mergeCell ref="I201:I203"/>
    <mergeCell ref="I273:I275"/>
    <mergeCell ref="I276:I278"/>
    <mergeCell ref="I279:I281"/>
    <mergeCell ref="I282:I284"/>
    <mergeCell ref="I285:I287"/>
    <mergeCell ref="I288:I290"/>
    <mergeCell ref="I291:I293"/>
    <mergeCell ref="I294:I296"/>
    <mergeCell ref="I297:I299"/>
    <mergeCell ref="I249:I251"/>
    <mergeCell ref="I255:I257"/>
    <mergeCell ref="I258:I260"/>
    <mergeCell ref="I261:I263"/>
    <mergeCell ref="I264:I266"/>
    <mergeCell ref="I267:I269"/>
    <mergeCell ref="I270:I272"/>
    <mergeCell ref="B45:B47"/>
    <mergeCell ref="B48:B50"/>
    <mergeCell ref="B51:B53"/>
    <mergeCell ref="B54:B56"/>
    <mergeCell ref="B57:B59"/>
    <mergeCell ref="B60:B62"/>
    <mergeCell ref="B63:B65"/>
    <mergeCell ref="I252:I254"/>
    <mergeCell ref="I237:I239"/>
    <mergeCell ref="I240:I242"/>
    <mergeCell ref="I234:I236"/>
    <mergeCell ref="I300:I302"/>
    <mergeCell ref="I303:I305"/>
    <mergeCell ref="I306:I308"/>
    <mergeCell ref="I309:I311"/>
    <mergeCell ref="I312:I314"/>
    <mergeCell ref="I243:I245"/>
    <mergeCell ref="I246:I248"/>
    <mergeCell ref="B66:B68"/>
    <mergeCell ref="B69:B71"/>
    <mergeCell ref="B72:B74"/>
    <mergeCell ref="B75:B77"/>
    <mergeCell ref="B78:B80"/>
    <mergeCell ref="B81:B83"/>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B21:B23"/>
    <mergeCell ref="B24:B26"/>
    <mergeCell ref="B27:B29"/>
    <mergeCell ref="B30:B32"/>
    <mergeCell ref="B33:B35"/>
    <mergeCell ref="B36:B38"/>
    <mergeCell ref="B39:B41"/>
    <mergeCell ref="B42:B44"/>
    <mergeCell ref="C75:C77"/>
    <mergeCell ref="C78:C80"/>
    <mergeCell ref="C81:C83"/>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D81:D83"/>
    <mergeCell ref="F78:F80"/>
    <mergeCell ref="F81:F83"/>
    <mergeCell ref="E48:E50"/>
    <mergeCell ref="E51:E53"/>
    <mergeCell ref="E54:E56"/>
    <mergeCell ref="E57:E59"/>
    <mergeCell ref="E60:E62"/>
    <mergeCell ref="E63:E65"/>
    <mergeCell ref="E66:E68"/>
    <mergeCell ref="E69:E71"/>
    <mergeCell ref="E72:E74"/>
    <mergeCell ref="E21:E23"/>
    <mergeCell ref="E24:E26"/>
    <mergeCell ref="E27:E29"/>
    <mergeCell ref="E30:E32"/>
    <mergeCell ref="E33:E35"/>
    <mergeCell ref="E36:E38"/>
    <mergeCell ref="E39:E41"/>
    <mergeCell ref="E42:E44"/>
    <mergeCell ref="E45:E47"/>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F69:F71"/>
    <mergeCell ref="I36:I38"/>
    <mergeCell ref="H39:H41"/>
    <mergeCell ref="I39:I41"/>
    <mergeCell ref="H42:H44"/>
    <mergeCell ref="I42:I44"/>
    <mergeCell ref="H45:H47"/>
    <mergeCell ref="I45:I47"/>
    <mergeCell ref="H48:H50"/>
    <mergeCell ref="I48:I50"/>
    <mergeCell ref="I81:I83"/>
    <mergeCell ref="G30:G32"/>
    <mergeCell ref="G27:G29"/>
    <mergeCell ref="G24:G26"/>
    <mergeCell ref="G21:G23"/>
    <mergeCell ref="G42:G44"/>
    <mergeCell ref="G39:G41"/>
    <mergeCell ref="G36:G38"/>
    <mergeCell ref="G33:G35"/>
    <mergeCell ref="G57:G59"/>
    <mergeCell ref="G54:G56"/>
    <mergeCell ref="G51:G53"/>
    <mergeCell ref="G48:G50"/>
    <mergeCell ref="G45:G47"/>
    <mergeCell ref="G72:G74"/>
    <mergeCell ref="G69:G71"/>
    <mergeCell ref="G66:G68"/>
    <mergeCell ref="G63:G65"/>
    <mergeCell ref="G60:G62"/>
    <mergeCell ref="G81:G83"/>
    <mergeCell ref="G78:G80"/>
    <mergeCell ref="G75:G77"/>
    <mergeCell ref="I66:I68"/>
    <mergeCell ref="H69:H71"/>
    <mergeCell ref="I69:I71"/>
    <mergeCell ref="H72:H74"/>
    <mergeCell ref="I72:I74"/>
    <mergeCell ref="H75:H77"/>
    <mergeCell ref="I75:I77"/>
    <mergeCell ref="H78:H80"/>
    <mergeCell ref="I78:I80"/>
    <mergeCell ref="I51:I53"/>
    <mergeCell ref="B96:B98"/>
    <mergeCell ref="B99:B101"/>
    <mergeCell ref="B102:B104"/>
    <mergeCell ref="B105:B107"/>
    <mergeCell ref="B108:B110"/>
    <mergeCell ref="B111:B113"/>
    <mergeCell ref="B114:B116"/>
    <mergeCell ref="B117:B119"/>
    <mergeCell ref="E96:E98"/>
    <mergeCell ref="E99:E101"/>
    <mergeCell ref="E102:E104"/>
    <mergeCell ref="E105:E107"/>
    <mergeCell ref="E108:E110"/>
    <mergeCell ref="E111:E113"/>
    <mergeCell ref="E114:E116"/>
    <mergeCell ref="E117:E119"/>
    <mergeCell ref="H117:H119"/>
    <mergeCell ref="I117:I119"/>
    <mergeCell ref="E75:E77"/>
    <mergeCell ref="E78:E80"/>
    <mergeCell ref="E81:E83"/>
    <mergeCell ref="F72:F74"/>
    <mergeCell ref="F75:F77"/>
    <mergeCell ref="I114:I116"/>
    <mergeCell ref="G117:G119"/>
    <mergeCell ref="B120:B122"/>
    <mergeCell ref="C96:C98"/>
    <mergeCell ref="C99:C101"/>
    <mergeCell ref="C102:C104"/>
    <mergeCell ref="C105:C107"/>
    <mergeCell ref="C108:C110"/>
    <mergeCell ref="C111:C113"/>
    <mergeCell ref="C114:C116"/>
    <mergeCell ref="C117:C119"/>
    <mergeCell ref="C120:C122"/>
    <mergeCell ref="D96:D98"/>
    <mergeCell ref="D99:D101"/>
    <mergeCell ref="D102:D104"/>
    <mergeCell ref="D105:D107"/>
    <mergeCell ref="D108:D110"/>
    <mergeCell ref="D111:D113"/>
    <mergeCell ref="D114:D116"/>
    <mergeCell ref="D117:D119"/>
    <mergeCell ref="D120:D122"/>
    <mergeCell ref="H120:H122"/>
    <mergeCell ref="I120:I122"/>
    <mergeCell ref="E120:E122"/>
    <mergeCell ref="F96:F98"/>
    <mergeCell ref="F99:F101"/>
    <mergeCell ref="F102:F104"/>
    <mergeCell ref="F105:F107"/>
    <mergeCell ref="F108:F110"/>
    <mergeCell ref="F111:F113"/>
    <mergeCell ref="F114:F116"/>
    <mergeCell ref="F117:F119"/>
    <mergeCell ref="F120:F122"/>
    <mergeCell ref="G96:G98"/>
    <mergeCell ref="H96:H98"/>
    <mergeCell ref="I96:I98"/>
    <mergeCell ref="G99:G101"/>
    <mergeCell ref="H99:H101"/>
    <mergeCell ref="I99:I101"/>
    <mergeCell ref="G102:G104"/>
    <mergeCell ref="H102:H104"/>
    <mergeCell ref="I102:I104"/>
    <mergeCell ref="G105:G107"/>
    <mergeCell ref="H105:H107"/>
    <mergeCell ref="I105:I107"/>
    <mergeCell ref="G108:G110"/>
    <mergeCell ref="H108:H110"/>
    <mergeCell ref="I108:I110"/>
    <mergeCell ref="G111:G113"/>
    <mergeCell ref="H111:H113"/>
    <mergeCell ref="I111:I113"/>
    <mergeCell ref="G114:G116"/>
    <mergeCell ref="H114:H116"/>
  </mergeCells>
  <phoneticPr fontId="3" type="noConversion"/>
  <conditionalFormatting sqref="B318:B326 B159:B314 B6:B140">
    <cfRule type="cellIs" dxfId="566" priority="513" stopIfTrue="1" operator="equal">
      <formula>0</formula>
    </cfRule>
  </conditionalFormatting>
  <conditionalFormatting sqref="C6:D8 C207:D314 C318:C326 C18:D83">
    <cfRule type="cellIs" dxfId="565" priority="519" stopIfTrue="1" operator="equal">
      <formula>"ZONA DE RIESGO IMPORTANTE"</formula>
    </cfRule>
    <cfRule type="cellIs" dxfId="564" priority="520" stopIfTrue="1" operator="equal">
      <formula>"ZONA DE RIESGO MODERADO"</formula>
    </cfRule>
    <cfRule type="cellIs" dxfId="563" priority="521" stopIfTrue="1" operator="equal">
      <formula>"ZONA DE RIESGO ACEPTABLE"</formula>
    </cfRule>
  </conditionalFormatting>
  <conditionalFormatting sqref="E210:E314 E6:E8 E18:E83">
    <cfRule type="cellIs" dxfId="562" priority="522" stopIfTrue="1" operator="equal">
      <formula>"Se mantiene en la zona de riesgo"</formula>
    </cfRule>
    <cfRule type="cellIs" dxfId="561" priority="523" stopIfTrue="1" operator="equal">
      <formula>"Cambia la evaluación antes de controles"</formula>
    </cfRule>
  </conditionalFormatting>
  <conditionalFormatting sqref="E210:E314 E6:E8 E18:E83">
    <cfRule type="cellIs" dxfId="560" priority="524" stopIfTrue="1" operator="equal">
      <formula>"Cambia la evaluación antes de controles"</formula>
    </cfRule>
    <cfRule type="cellIs" dxfId="559" priority="525" stopIfTrue="1" operator="equal">
      <formula>"Se mantiene en la zona de riesgo"</formula>
    </cfRule>
  </conditionalFormatting>
  <conditionalFormatting sqref="C6:D8 C207:D314 C318:C326 C18:D83">
    <cfRule type="cellIs" dxfId="558" priority="495" stopIfTrue="1" operator="equal">
      <formula>"ZONA DE RIESGO INACEPTABLE"</formula>
    </cfRule>
  </conditionalFormatting>
  <conditionalFormatting sqref="C159:D161">
    <cfRule type="cellIs" dxfId="541" priority="458" stopIfTrue="1" operator="equal">
      <formula>"ZONA DE RIESGO IMPORTANTE"</formula>
    </cfRule>
    <cfRule type="cellIs" dxfId="540" priority="459" stopIfTrue="1" operator="equal">
      <formula>"ZONA DE RIESGO MODERADO"</formula>
    </cfRule>
    <cfRule type="cellIs" dxfId="539" priority="460" stopIfTrue="1" operator="equal">
      <formula>"ZONA DE RIESGO ACEPTABLE"</formula>
    </cfRule>
  </conditionalFormatting>
  <conditionalFormatting sqref="E159:E161">
    <cfRule type="cellIs" dxfId="538" priority="461" stopIfTrue="1" operator="equal">
      <formula>"Se mantiene en la zona de riesgo"</formula>
    </cfRule>
    <cfRule type="cellIs" dxfId="537" priority="462" stopIfTrue="1" operator="equal">
      <formula>"Cambia la evaluación antes de controles"</formula>
    </cfRule>
  </conditionalFormatting>
  <conditionalFormatting sqref="E159:E161">
    <cfRule type="cellIs" dxfId="536" priority="463" stopIfTrue="1" operator="equal">
      <formula>"Cambia la evaluación antes de controles"</formula>
    </cfRule>
    <cfRule type="cellIs" dxfId="535" priority="464" stopIfTrue="1" operator="equal">
      <formula>"Se mantiene en la zona de riesgo"</formula>
    </cfRule>
  </conditionalFormatting>
  <conditionalFormatting sqref="C159:D161">
    <cfRule type="cellIs" dxfId="534" priority="451" stopIfTrue="1" operator="equal">
      <formula>"ZONA DE RIESGO INACEPTABLE"</formula>
    </cfRule>
  </conditionalFormatting>
  <conditionalFormatting sqref="C162:D164">
    <cfRule type="cellIs" dxfId="533" priority="444" stopIfTrue="1" operator="equal">
      <formula>"ZONA DE RIESGO IMPORTANTE"</formula>
    </cfRule>
    <cfRule type="cellIs" dxfId="532" priority="445" stopIfTrue="1" operator="equal">
      <formula>"ZONA DE RIESGO MODERADO"</formula>
    </cfRule>
    <cfRule type="cellIs" dxfId="531" priority="446" stopIfTrue="1" operator="equal">
      <formula>"ZONA DE RIESGO ACEPTABLE"</formula>
    </cfRule>
  </conditionalFormatting>
  <conditionalFormatting sqref="E162:E167">
    <cfRule type="cellIs" dxfId="530" priority="447" stopIfTrue="1" operator="equal">
      <formula>"Se mantiene en la zona de riesgo"</formula>
    </cfRule>
    <cfRule type="cellIs" dxfId="529" priority="448" stopIfTrue="1" operator="equal">
      <formula>"Cambia la evaluación antes de controles"</formula>
    </cfRule>
  </conditionalFormatting>
  <conditionalFormatting sqref="E162:E167">
    <cfRule type="cellIs" dxfId="528" priority="449" stopIfTrue="1" operator="equal">
      <formula>"Cambia la evaluación antes de controles"</formula>
    </cfRule>
    <cfRule type="cellIs" dxfId="527" priority="450" stopIfTrue="1" operator="equal">
      <formula>"Se mantiene en la zona de riesgo"</formula>
    </cfRule>
  </conditionalFormatting>
  <conditionalFormatting sqref="C162:D164">
    <cfRule type="cellIs" dxfId="526" priority="437" stopIfTrue="1" operator="equal">
      <formula>"ZONA DE RIESGO INACEPTABLE"</formula>
    </cfRule>
  </conditionalFormatting>
  <conditionalFormatting sqref="C165:D167">
    <cfRule type="cellIs" dxfId="525" priority="430" stopIfTrue="1" operator="equal">
      <formula>"ZONA DE RIESGO IMPORTANTE"</formula>
    </cfRule>
    <cfRule type="cellIs" dxfId="524" priority="431" stopIfTrue="1" operator="equal">
      <formula>"ZONA DE RIESGO MODERADO"</formula>
    </cfRule>
    <cfRule type="cellIs" dxfId="523" priority="432" stopIfTrue="1" operator="equal">
      <formula>"ZONA DE RIESGO ACEPTABLE"</formula>
    </cfRule>
  </conditionalFormatting>
  <conditionalFormatting sqref="C165:D167">
    <cfRule type="cellIs" dxfId="522" priority="423" stopIfTrue="1" operator="equal">
      <formula>"ZONA DE RIESGO INACEPTABLE"</formula>
    </cfRule>
  </conditionalFormatting>
  <conditionalFormatting sqref="C168:D170">
    <cfRule type="cellIs" dxfId="521" priority="402" stopIfTrue="1" operator="equal">
      <formula>"ZONA DE RIESGO IMPORTANTE"</formula>
    </cfRule>
    <cfRule type="cellIs" dxfId="520" priority="403" stopIfTrue="1" operator="equal">
      <formula>"ZONA DE RIESGO MODERADO"</formula>
    </cfRule>
    <cfRule type="cellIs" dxfId="519" priority="404" stopIfTrue="1" operator="equal">
      <formula>"ZONA DE RIESGO ACEPTABLE"</formula>
    </cfRule>
  </conditionalFormatting>
  <conditionalFormatting sqref="E168:E170">
    <cfRule type="cellIs" dxfId="518" priority="405" stopIfTrue="1" operator="equal">
      <formula>"Se mantiene en la zona de riesgo"</formula>
    </cfRule>
    <cfRule type="cellIs" dxfId="517" priority="406" stopIfTrue="1" operator="equal">
      <formula>"Cambia la evaluación antes de controles"</formula>
    </cfRule>
  </conditionalFormatting>
  <conditionalFormatting sqref="E168:E170">
    <cfRule type="cellIs" dxfId="516" priority="407" stopIfTrue="1" operator="equal">
      <formula>"Cambia la evaluación antes de controles"</formula>
    </cfRule>
    <cfRule type="cellIs" dxfId="515" priority="408" stopIfTrue="1" operator="equal">
      <formula>"Se mantiene en la zona de riesgo"</formula>
    </cfRule>
  </conditionalFormatting>
  <conditionalFormatting sqref="C168:D170">
    <cfRule type="cellIs" dxfId="514" priority="395" stopIfTrue="1" operator="equal">
      <formula>"ZONA DE RIESGO INACEPTABLE"</formula>
    </cfRule>
  </conditionalFormatting>
  <conditionalFormatting sqref="C171:D173">
    <cfRule type="cellIs" dxfId="513" priority="388" stopIfTrue="1" operator="equal">
      <formula>"ZONA DE RIESGO IMPORTANTE"</formula>
    </cfRule>
    <cfRule type="cellIs" dxfId="512" priority="389" stopIfTrue="1" operator="equal">
      <formula>"ZONA DE RIESGO MODERADO"</formula>
    </cfRule>
    <cfRule type="cellIs" dxfId="511" priority="390" stopIfTrue="1" operator="equal">
      <formula>"ZONA DE RIESGO ACEPTABLE"</formula>
    </cfRule>
  </conditionalFormatting>
  <conditionalFormatting sqref="E171:E173">
    <cfRule type="cellIs" dxfId="510" priority="391" stopIfTrue="1" operator="equal">
      <formula>"Se mantiene en la zona de riesgo"</formula>
    </cfRule>
    <cfRule type="cellIs" dxfId="509" priority="392" stopIfTrue="1" operator="equal">
      <formula>"Cambia la evaluación antes de controles"</formula>
    </cfRule>
  </conditionalFormatting>
  <conditionalFormatting sqref="E171:E173">
    <cfRule type="cellIs" dxfId="508" priority="393" stopIfTrue="1" operator="equal">
      <formula>"Cambia la evaluación antes de controles"</formula>
    </cfRule>
    <cfRule type="cellIs" dxfId="507" priority="394" stopIfTrue="1" operator="equal">
      <formula>"Se mantiene en la zona de riesgo"</formula>
    </cfRule>
  </conditionalFormatting>
  <conditionalFormatting sqref="C171:D173">
    <cfRule type="cellIs" dxfId="506" priority="381" stopIfTrue="1" operator="equal">
      <formula>"ZONA DE RIESGO INACEPTABLE"</formula>
    </cfRule>
  </conditionalFormatting>
  <conditionalFormatting sqref="C174:D176">
    <cfRule type="cellIs" dxfId="505" priority="374" stopIfTrue="1" operator="equal">
      <formula>"ZONA DE RIESGO IMPORTANTE"</formula>
    </cfRule>
    <cfRule type="cellIs" dxfId="504" priority="375" stopIfTrue="1" operator="equal">
      <formula>"ZONA DE RIESGO MODERADO"</formula>
    </cfRule>
    <cfRule type="cellIs" dxfId="503" priority="376" stopIfTrue="1" operator="equal">
      <formula>"ZONA DE RIESGO ACEPTABLE"</formula>
    </cfRule>
  </conditionalFormatting>
  <conditionalFormatting sqref="E174:E176">
    <cfRule type="cellIs" dxfId="502" priority="377" stopIfTrue="1" operator="equal">
      <formula>"Se mantiene en la zona de riesgo"</formula>
    </cfRule>
    <cfRule type="cellIs" dxfId="501" priority="378" stopIfTrue="1" operator="equal">
      <formula>"Cambia la evaluación antes de controles"</formula>
    </cfRule>
  </conditionalFormatting>
  <conditionalFormatting sqref="E174:E176">
    <cfRule type="cellIs" dxfId="500" priority="379" stopIfTrue="1" operator="equal">
      <formula>"Cambia la evaluación antes de controles"</formula>
    </cfRule>
    <cfRule type="cellIs" dxfId="499" priority="380" stopIfTrue="1" operator="equal">
      <formula>"Se mantiene en la zona de riesgo"</formula>
    </cfRule>
  </conditionalFormatting>
  <conditionalFormatting sqref="C174:D176">
    <cfRule type="cellIs" dxfId="498" priority="367" stopIfTrue="1" operator="equal">
      <formula>"ZONA DE RIESGO INACEPTABLE"</formula>
    </cfRule>
  </conditionalFormatting>
  <conditionalFormatting sqref="C177:D179">
    <cfRule type="cellIs" dxfId="497" priority="346" stopIfTrue="1" operator="equal">
      <formula>"ZONA DE RIESGO IMPORTANTE"</formula>
    </cfRule>
    <cfRule type="cellIs" dxfId="496" priority="347" stopIfTrue="1" operator="equal">
      <formula>"ZONA DE RIESGO MODERADO"</formula>
    </cfRule>
    <cfRule type="cellIs" dxfId="495" priority="348" stopIfTrue="1" operator="equal">
      <formula>"ZONA DE RIESGO ACEPTABLE"</formula>
    </cfRule>
  </conditionalFormatting>
  <conditionalFormatting sqref="E177:E179">
    <cfRule type="cellIs" dxfId="494" priority="349" stopIfTrue="1" operator="equal">
      <formula>"Se mantiene en la zona de riesgo"</formula>
    </cfRule>
    <cfRule type="cellIs" dxfId="493" priority="350" stopIfTrue="1" operator="equal">
      <formula>"Cambia la evaluación antes de controles"</formula>
    </cfRule>
  </conditionalFormatting>
  <conditionalFormatting sqref="E177:E179">
    <cfRule type="cellIs" dxfId="492" priority="351" stopIfTrue="1" operator="equal">
      <formula>"Cambia la evaluación antes de controles"</formula>
    </cfRule>
    <cfRule type="cellIs" dxfId="491" priority="352" stopIfTrue="1" operator="equal">
      <formula>"Se mantiene en la zona de riesgo"</formula>
    </cfRule>
  </conditionalFormatting>
  <conditionalFormatting sqref="C177:D179">
    <cfRule type="cellIs" dxfId="490" priority="339" stopIfTrue="1" operator="equal">
      <formula>"ZONA DE RIESGO INACEPTABLE"</formula>
    </cfRule>
  </conditionalFormatting>
  <conditionalFormatting sqref="C180:D182">
    <cfRule type="cellIs" dxfId="489" priority="332" stopIfTrue="1" operator="equal">
      <formula>"ZONA DE RIESGO IMPORTANTE"</formula>
    </cfRule>
    <cfRule type="cellIs" dxfId="488" priority="333" stopIfTrue="1" operator="equal">
      <formula>"ZONA DE RIESGO MODERADO"</formula>
    </cfRule>
    <cfRule type="cellIs" dxfId="487" priority="334" stopIfTrue="1" operator="equal">
      <formula>"ZONA DE RIESGO ACEPTABLE"</formula>
    </cfRule>
  </conditionalFormatting>
  <conditionalFormatting sqref="E180:E182">
    <cfRule type="cellIs" dxfId="486" priority="335" stopIfTrue="1" operator="equal">
      <formula>"Se mantiene en la zona de riesgo"</formula>
    </cfRule>
    <cfRule type="cellIs" dxfId="485" priority="336" stopIfTrue="1" operator="equal">
      <formula>"Cambia la evaluación antes de controles"</formula>
    </cfRule>
  </conditionalFormatting>
  <conditionalFormatting sqref="E180:E182">
    <cfRule type="cellIs" dxfId="484" priority="337" stopIfTrue="1" operator="equal">
      <formula>"Cambia la evaluación antes de controles"</formula>
    </cfRule>
    <cfRule type="cellIs" dxfId="483" priority="338" stopIfTrue="1" operator="equal">
      <formula>"Se mantiene en la zona de riesgo"</formula>
    </cfRule>
  </conditionalFormatting>
  <conditionalFormatting sqref="C180:D182">
    <cfRule type="cellIs" dxfId="482" priority="325" stopIfTrue="1" operator="equal">
      <formula>"ZONA DE RIESGO INACEPTABLE"</formula>
    </cfRule>
  </conditionalFormatting>
  <conditionalFormatting sqref="C183:D185">
    <cfRule type="cellIs" dxfId="481" priority="318" stopIfTrue="1" operator="equal">
      <formula>"ZONA DE RIESGO IMPORTANTE"</formula>
    </cfRule>
    <cfRule type="cellIs" dxfId="480" priority="319" stopIfTrue="1" operator="equal">
      <formula>"ZONA DE RIESGO MODERADO"</formula>
    </cfRule>
    <cfRule type="cellIs" dxfId="479" priority="320" stopIfTrue="1" operator="equal">
      <formula>"ZONA DE RIESGO ACEPTABLE"</formula>
    </cfRule>
  </conditionalFormatting>
  <conditionalFormatting sqref="E183:E185">
    <cfRule type="cellIs" dxfId="478" priority="321" stopIfTrue="1" operator="equal">
      <formula>"Se mantiene en la zona de riesgo"</formula>
    </cfRule>
    <cfRule type="cellIs" dxfId="477" priority="322" stopIfTrue="1" operator="equal">
      <formula>"Cambia la evaluación antes de controles"</formula>
    </cfRule>
  </conditionalFormatting>
  <conditionalFormatting sqref="E183:E185">
    <cfRule type="cellIs" dxfId="476" priority="323" stopIfTrue="1" operator="equal">
      <formula>"Cambia la evaluación antes de controles"</formula>
    </cfRule>
    <cfRule type="cellIs" dxfId="475" priority="324" stopIfTrue="1" operator="equal">
      <formula>"Se mantiene en la zona de riesgo"</formula>
    </cfRule>
  </conditionalFormatting>
  <conditionalFormatting sqref="C183:D185">
    <cfRule type="cellIs" dxfId="474" priority="311" stopIfTrue="1" operator="equal">
      <formula>"ZONA DE RIESGO INACEPTABLE"</formula>
    </cfRule>
  </conditionalFormatting>
  <conditionalFormatting sqref="C186:D188">
    <cfRule type="cellIs" dxfId="473" priority="304" stopIfTrue="1" operator="equal">
      <formula>"ZONA DE RIESGO IMPORTANTE"</formula>
    </cfRule>
    <cfRule type="cellIs" dxfId="472" priority="305" stopIfTrue="1" operator="equal">
      <formula>"ZONA DE RIESGO MODERADO"</formula>
    </cfRule>
    <cfRule type="cellIs" dxfId="471" priority="306" stopIfTrue="1" operator="equal">
      <formula>"ZONA DE RIESGO ACEPTABLE"</formula>
    </cfRule>
  </conditionalFormatting>
  <conditionalFormatting sqref="E186:E188">
    <cfRule type="cellIs" dxfId="470" priority="307" stopIfTrue="1" operator="equal">
      <formula>"Se mantiene en la zona de riesgo"</formula>
    </cfRule>
    <cfRule type="cellIs" dxfId="469" priority="308" stopIfTrue="1" operator="equal">
      <formula>"Cambia la evaluación antes de controles"</formula>
    </cfRule>
  </conditionalFormatting>
  <conditionalFormatting sqref="E186:E188">
    <cfRule type="cellIs" dxfId="468" priority="309" stopIfTrue="1" operator="equal">
      <formula>"Cambia la evaluación antes de controles"</formula>
    </cfRule>
    <cfRule type="cellIs" dxfId="467" priority="310" stopIfTrue="1" operator="equal">
      <formula>"Se mantiene en la zona de riesgo"</formula>
    </cfRule>
  </conditionalFormatting>
  <conditionalFormatting sqref="C186:D188">
    <cfRule type="cellIs" dxfId="466" priority="297" stopIfTrue="1" operator="equal">
      <formula>"ZONA DE RIESGO INACEPTABLE"</formula>
    </cfRule>
  </conditionalFormatting>
  <conditionalFormatting sqref="C189:D200">
    <cfRule type="cellIs" dxfId="465" priority="290" stopIfTrue="1" operator="equal">
      <formula>"ZONA DE RIESGO IMPORTANTE"</formula>
    </cfRule>
    <cfRule type="cellIs" dxfId="464" priority="291" stopIfTrue="1" operator="equal">
      <formula>"ZONA DE RIESGO MODERADO"</formula>
    </cfRule>
    <cfRule type="cellIs" dxfId="463" priority="292" stopIfTrue="1" operator="equal">
      <formula>"ZONA DE RIESGO ACEPTABLE"</formula>
    </cfRule>
  </conditionalFormatting>
  <conditionalFormatting sqref="E189:E209">
    <cfRule type="cellIs" dxfId="462" priority="293" stopIfTrue="1" operator="equal">
      <formula>"Se mantiene en la zona de riesgo"</formula>
    </cfRule>
    <cfRule type="cellIs" dxfId="461" priority="294" stopIfTrue="1" operator="equal">
      <formula>"Cambia la evaluación antes de controles"</formula>
    </cfRule>
  </conditionalFormatting>
  <conditionalFormatting sqref="E189:E209">
    <cfRule type="cellIs" dxfId="460" priority="295" stopIfTrue="1" operator="equal">
      <formula>"Cambia la evaluación antes de controles"</formula>
    </cfRule>
    <cfRule type="cellIs" dxfId="459" priority="296" stopIfTrue="1" operator="equal">
      <formula>"Se mantiene en la zona de riesgo"</formula>
    </cfRule>
  </conditionalFormatting>
  <conditionalFormatting sqref="C189:D200">
    <cfRule type="cellIs" dxfId="458" priority="283" stopIfTrue="1" operator="equal">
      <formula>"ZONA DE RIESGO INACEPTABLE"</formula>
    </cfRule>
  </conditionalFormatting>
  <conditionalFormatting sqref="C201:D206">
    <cfRule type="cellIs" dxfId="457" priority="276" stopIfTrue="1" operator="equal">
      <formula>"ZONA DE RIESGO IMPORTANTE"</formula>
    </cfRule>
    <cfRule type="cellIs" dxfId="456" priority="277" stopIfTrue="1" operator="equal">
      <formula>"ZONA DE RIESGO MODERADO"</formula>
    </cfRule>
    <cfRule type="cellIs" dxfId="455" priority="278" stopIfTrue="1" operator="equal">
      <formula>"ZONA DE RIESGO ACEPTABLE"</formula>
    </cfRule>
  </conditionalFormatting>
  <conditionalFormatting sqref="C201:D206">
    <cfRule type="cellIs" dxfId="454" priority="269" stopIfTrue="1" operator="equal">
      <formula>"ZONA DE RIESGO INACEPTABLE"</formula>
    </cfRule>
  </conditionalFormatting>
  <conditionalFormatting sqref="B156:B158">
    <cfRule type="cellIs" dxfId="453" priority="254" stopIfTrue="1" operator="equal">
      <formula>0</formula>
    </cfRule>
  </conditionalFormatting>
  <conditionalFormatting sqref="C156:D158">
    <cfRule type="cellIs" dxfId="452" priority="247" stopIfTrue="1" operator="equal">
      <formula>"ZONA DE RIESGO IMPORTANTE"</formula>
    </cfRule>
    <cfRule type="cellIs" dxfId="451" priority="248" stopIfTrue="1" operator="equal">
      <formula>"ZONA DE RIESGO MODERADO"</formula>
    </cfRule>
    <cfRule type="cellIs" dxfId="450" priority="249" stopIfTrue="1" operator="equal">
      <formula>"ZONA DE RIESGO ACEPTABLE"</formula>
    </cfRule>
  </conditionalFormatting>
  <conditionalFormatting sqref="E156:E158">
    <cfRule type="cellIs" dxfId="449" priority="250" stopIfTrue="1" operator="equal">
      <formula>"Se mantiene en la zona de riesgo"</formula>
    </cfRule>
    <cfRule type="cellIs" dxfId="448" priority="251" stopIfTrue="1" operator="equal">
      <formula>"Cambia la evaluación antes de controles"</formula>
    </cfRule>
  </conditionalFormatting>
  <conditionalFormatting sqref="E156:E158">
    <cfRule type="cellIs" dxfId="447" priority="252" stopIfTrue="1" operator="equal">
      <formula>"Cambia la evaluación antes de controles"</formula>
    </cfRule>
    <cfRule type="cellIs" dxfId="446" priority="253" stopIfTrue="1" operator="equal">
      <formula>"Se mantiene en la zona de riesgo"</formula>
    </cfRule>
  </conditionalFormatting>
  <conditionalFormatting sqref="C156:D158">
    <cfRule type="cellIs" dxfId="445" priority="246" stopIfTrue="1" operator="equal">
      <formula>"ZONA DE RIESGO INACEPTABLE"</formula>
    </cfRule>
  </conditionalFormatting>
  <conditionalFormatting sqref="B153:B155">
    <cfRule type="cellIs" dxfId="444" priority="245" stopIfTrue="1" operator="equal">
      <formula>0</formula>
    </cfRule>
  </conditionalFormatting>
  <conditionalFormatting sqref="C153:D155">
    <cfRule type="cellIs" dxfId="443" priority="238" stopIfTrue="1" operator="equal">
      <formula>"ZONA DE RIESGO IMPORTANTE"</formula>
    </cfRule>
    <cfRule type="cellIs" dxfId="442" priority="239" stopIfTrue="1" operator="equal">
      <formula>"ZONA DE RIESGO MODERADO"</formula>
    </cfRule>
    <cfRule type="cellIs" dxfId="441" priority="240" stopIfTrue="1" operator="equal">
      <formula>"ZONA DE RIESGO ACEPTABLE"</formula>
    </cfRule>
  </conditionalFormatting>
  <conditionalFormatting sqref="E153:E155">
    <cfRule type="cellIs" dxfId="440" priority="241" stopIfTrue="1" operator="equal">
      <formula>"Se mantiene en la zona de riesgo"</formula>
    </cfRule>
    <cfRule type="cellIs" dxfId="439" priority="242" stopIfTrue="1" operator="equal">
      <formula>"Cambia la evaluación antes de controles"</formula>
    </cfRule>
  </conditionalFormatting>
  <conditionalFormatting sqref="E153:E155">
    <cfRule type="cellIs" dxfId="438" priority="243" stopIfTrue="1" operator="equal">
      <formula>"Cambia la evaluación antes de controles"</formula>
    </cfRule>
    <cfRule type="cellIs" dxfId="437" priority="244" stopIfTrue="1" operator="equal">
      <formula>"Se mantiene en la zona de riesgo"</formula>
    </cfRule>
  </conditionalFormatting>
  <conditionalFormatting sqref="C153:D155">
    <cfRule type="cellIs" dxfId="436" priority="237" stopIfTrue="1" operator="equal">
      <formula>"ZONA DE RIESGO INACEPTABLE"</formula>
    </cfRule>
  </conditionalFormatting>
  <conditionalFormatting sqref="B150:B152">
    <cfRule type="cellIs" dxfId="435" priority="236" stopIfTrue="1" operator="equal">
      <formula>0</formula>
    </cfRule>
  </conditionalFormatting>
  <conditionalFormatting sqref="C150:D152">
    <cfRule type="cellIs" dxfId="434" priority="229" stopIfTrue="1" operator="equal">
      <formula>"ZONA DE RIESGO IMPORTANTE"</formula>
    </cfRule>
    <cfRule type="cellIs" dxfId="433" priority="230" stopIfTrue="1" operator="equal">
      <formula>"ZONA DE RIESGO MODERADO"</formula>
    </cfRule>
    <cfRule type="cellIs" dxfId="432" priority="231" stopIfTrue="1" operator="equal">
      <formula>"ZONA DE RIESGO ACEPTABLE"</formula>
    </cfRule>
  </conditionalFormatting>
  <conditionalFormatting sqref="E150:E152">
    <cfRule type="cellIs" dxfId="431" priority="232" stopIfTrue="1" operator="equal">
      <formula>"Se mantiene en la zona de riesgo"</formula>
    </cfRule>
    <cfRule type="cellIs" dxfId="430" priority="233" stopIfTrue="1" operator="equal">
      <formula>"Cambia la evaluación antes de controles"</formula>
    </cfRule>
  </conditionalFormatting>
  <conditionalFormatting sqref="E150:E152">
    <cfRule type="cellIs" dxfId="429" priority="234" stopIfTrue="1" operator="equal">
      <formula>"Cambia la evaluación antes de controles"</formula>
    </cfRule>
    <cfRule type="cellIs" dxfId="428" priority="235" stopIfTrue="1" operator="equal">
      <formula>"Se mantiene en la zona de riesgo"</formula>
    </cfRule>
  </conditionalFormatting>
  <conditionalFormatting sqref="C150:D152">
    <cfRule type="cellIs" dxfId="427" priority="228" stopIfTrue="1" operator="equal">
      <formula>"ZONA DE RIESGO INACEPTABLE"</formula>
    </cfRule>
  </conditionalFormatting>
  <conditionalFormatting sqref="B147:B149">
    <cfRule type="cellIs" dxfId="426" priority="227" stopIfTrue="1" operator="equal">
      <formula>0</formula>
    </cfRule>
  </conditionalFormatting>
  <conditionalFormatting sqref="C147:C149">
    <cfRule type="cellIs" dxfId="425" priority="220" stopIfTrue="1" operator="equal">
      <formula>"ZONA DE RIESGO IMPORTANTE"</formula>
    </cfRule>
    <cfRule type="cellIs" dxfId="424" priority="221" stopIfTrue="1" operator="equal">
      <formula>"ZONA DE RIESGO MODERADO"</formula>
    </cfRule>
    <cfRule type="cellIs" dxfId="423" priority="222" stopIfTrue="1" operator="equal">
      <formula>"ZONA DE RIESGO ACEPTABLE"</formula>
    </cfRule>
  </conditionalFormatting>
  <conditionalFormatting sqref="E147:E149">
    <cfRule type="cellIs" dxfId="422" priority="223" stopIfTrue="1" operator="equal">
      <formula>"Se mantiene en la zona de riesgo"</formula>
    </cfRule>
    <cfRule type="cellIs" dxfId="421" priority="224" stopIfTrue="1" operator="equal">
      <formula>"Cambia la evaluación antes de controles"</formula>
    </cfRule>
  </conditionalFormatting>
  <conditionalFormatting sqref="E147:E149">
    <cfRule type="cellIs" dxfId="420" priority="225" stopIfTrue="1" operator="equal">
      <formula>"Cambia la evaluación antes de controles"</formula>
    </cfRule>
    <cfRule type="cellIs" dxfId="419" priority="226" stopIfTrue="1" operator="equal">
      <formula>"Se mantiene en la zona de riesgo"</formula>
    </cfRule>
  </conditionalFormatting>
  <conditionalFormatting sqref="C147:C149">
    <cfRule type="cellIs" dxfId="418" priority="219" stopIfTrue="1" operator="equal">
      <formula>"ZONA DE RIESGO INACEPTABLE"</formula>
    </cfRule>
  </conditionalFormatting>
  <conditionalFormatting sqref="B144:B146">
    <cfRule type="cellIs" dxfId="417" priority="218" stopIfTrue="1" operator="equal">
      <formula>0</formula>
    </cfRule>
  </conditionalFormatting>
  <conditionalFormatting sqref="C144:C146">
    <cfRule type="cellIs" dxfId="416" priority="211" stopIfTrue="1" operator="equal">
      <formula>"ZONA DE RIESGO IMPORTANTE"</formula>
    </cfRule>
    <cfRule type="cellIs" dxfId="415" priority="212" stopIfTrue="1" operator="equal">
      <formula>"ZONA DE RIESGO MODERADO"</formula>
    </cfRule>
    <cfRule type="cellIs" dxfId="414" priority="213" stopIfTrue="1" operator="equal">
      <formula>"ZONA DE RIESGO ACEPTABLE"</formula>
    </cfRule>
  </conditionalFormatting>
  <conditionalFormatting sqref="E144:E146">
    <cfRule type="cellIs" dxfId="413" priority="214" stopIfTrue="1" operator="equal">
      <formula>"Se mantiene en la zona de riesgo"</formula>
    </cfRule>
    <cfRule type="cellIs" dxfId="412" priority="215" stopIfTrue="1" operator="equal">
      <formula>"Cambia la evaluación antes de controles"</formula>
    </cfRule>
  </conditionalFormatting>
  <conditionalFormatting sqref="E144:E146">
    <cfRule type="cellIs" dxfId="411" priority="216" stopIfTrue="1" operator="equal">
      <formula>"Cambia la evaluación antes de controles"</formula>
    </cfRule>
    <cfRule type="cellIs" dxfId="410" priority="217" stopIfTrue="1" operator="equal">
      <formula>"Se mantiene en la zona de riesgo"</formula>
    </cfRule>
  </conditionalFormatting>
  <conditionalFormatting sqref="C144:C146">
    <cfRule type="cellIs" dxfId="409" priority="210" stopIfTrue="1" operator="equal">
      <formula>"ZONA DE RIESGO INACEPTABLE"</formula>
    </cfRule>
  </conditionalFormatting>
  <conditionalFormatting sqref="B141:B143">
    <cfRule type="cellIs" dxfId="408" priority="209" stopIfTrue="1" operator="equal">
      <formula>0</formula>
    </cfRule>
  </conditionalFormatting>
  <conditionalFormatting sqref="C141:C143">
    <cfRule type="cellIs" dxfId="407" priority="202" stopIfTrue="1" operator="equal">
      <formula>"ZONA DE RIESGO IMPORTANTE"</formula>
    </cfRule>
    <cfRule type="cellIs" dxfId="406" priority="203" stopIfTrue="1" operator="equal">
      <formula>"ZONA DE RIESGO MODERADO"</formula>
    </cfRule>
    <cfRule type="cellIs" dxfId="405" priority="204" stopIfTrue="1" operator="equal">
      <formula>"ZONA DE RIESGO ACEPTABLE"</formula>
    </cfRule>
  </conditionalFormatting>
  <conditionalFormatting sqref="E141:E143">
    <cfRule type="cellIs" dxfId="404" priority="205" stopIfTrue="1" operator="equal">
      <formula>"Se mantiene en la zona de riesgo"</formula>
    </cfRule>
    <cfRule type="cellIs" dxfId="403" priority="206" stopIfTrue="1" operator="equal">
      <formula>"Cambia la evaluación antes de controles"</formula>
    </cfRule>
  </conditionalFormatting>
  <conditionalFormatting sqref="E141:E143">
    <cfRule type="cellIs" dxfId="402" priority="207" stopIfTrue="1" operator="equal">
      <formula>"Cambia la evaluación antes de controles"</formula>
    </cfRule>
    <cfRule type="cellIs" dxfId="401" priority="208" stopIfTrue="1" operator="equal">
      <formula>"Se mantiene en la zona de riesgo"</formula>
    </cfRule>
  </conditionalFormatting>
  <conditionalFormatting sqref="C141:C143">
    <cfRule type="cellIs" dxfId="400" priority="201" stopIfTrue="1" operator="equal">
      <formula>"ZONA DE RIESGO INACEPTABLE"</formula>
    </cfRule>
  </conditionalFormatting>
  <conditionalFormatting sqref="C138:C140">
    <cfRule type="cellIs" dxfId="399" priority="193" stopIfTrue="1" operator="equal">
      <formula>"ZONA DE RIESGO IMPORTANTE"</formula>
    </cfRule>
    <cfRule type="cellIs" dxfId="398" priority="194" stopIfTrue="1" operator="equal">
      <formula>"ZONA DE RIESGO MODERADO"</formula>
    </cfRule>
    <cfRule type="cellIs" dxfId="397" priority="195" stopIfTrue="1" operator="equal">
      <formula>"ZONA DE RIESGO ACEPTABLE"</formula>
    </cfRule>
  </conditionalFormatting>
  <conditionalFormatting sqref="E138:E140">
    <cfRule type="cellIs" dxfId="396" priority="196" stopIfTrue="1" operator="equal">
      <formula>"Se mantiene en la zona de riesgo"</formula>
    </cfRule>
    <cfRule type="cellIs" dxfId="395" priority="197" stopIfTrue="1" operator="equal">
      <formula>"Cambia la evaluación antes de controles"</formula>
    </cfRule>
  </conditionalFormatting>
  <conditionalFormatting sqref="E138:E140">
    <cfRule type="cellIs" dxfId="394" priority="198" stopIfTrue="1" operator="equal">
      <formula>"Cambia la evaluación antes de controles"</formula>
    </cfRule>
    <cfRule type="cellIs" dxfId="393" priority="199" stopIfTrue="1" operator="equal">
      <formula>"Se mantiene en la zona de riesgo"</formula>
    </cfRule>
  </conditionalFormatting>
  <conditionalFormatting sqref="C138:C140">
    <cfRule type="cellIs" dxfId="392" priority="192" stopIfTrue="1" operator="equal">
      <formula>"ZONA DE RIESGO INACEPTABLE"</formula>
    </cfRule>
  </conditionalFormatting>
  <conditionalFormatting sqref="C9:D11">
    <cfRule type="cellIs" dxfId="391" priority="176" stopIfTrue="1" operator="equal">
      <formula>"ZONA DE RIESGO IMPORTANTE"</formula>
    </cfRule>
    <cfRule type="cellIs" dxfId="390" priority="177" stopIfTrue="1" operator="equal">
      <formula>"ZONA DE RIESGO MODERADO"</formula>
    </cfRule>
    <cfRule type="cellIs" dxfId="389" priority="178" stopIfTrue="1" operator="equal">
      <formula>"ZONA DE RIESGO ACEPTABLE"</formula>
    </cfRule>
  </conditionalFormatting>
  <conditionalFormatting sqref="E9:E11">
    <cfRule type="cellIs" dxfId="388" priority="179" stopIfTrue="1" operator="equal">
      <formula>"Se mantiene en la zona de riesgo"</formula>
    </cfRule>
    <cfRule type="cellIs" dxfId="387" priority="180" stopIfTrue="1" operator="equal">
      <formula>"Cambia la evaluación antes de controles"</formula>
    </cfRule>
  </conditionalFormatting>
  <conditionalFormatting sqref="E9:E11">
    <cfRule type="cellIs" dxfId="386" priority="181" stopIfTrue="1" operator="equal">
      <formula>"Cambia la evaluación antes de controles"</formula>
    </cfRule>
    <cfRule type="cellIs" dxfId="385" priority="182" stopIfTrue="1" operator="equal">
      <formula>"Se mantiene en la zona de riesgo"</formula>
    </cfRule>
  </conditionalFormatting>
  <conditionalFormatting sqref="C9:D11">
    <cfRule type="cellIs" dxfId="384" priority="169" stopIfTrue="1" operator="equal">
      <formula>"ZONA DE RIESGO INACEPTABLE"</formula>
    </cfRule>
  </conditionalFormatting>
  <conditionalFormatting sqref="C12:D14">
    <cfRule type="cellIs" dxfId="383" priority="162" stopIfTrue="1" operator="equal">
      <formula>"ZONA DE RIESGO IMPORTANTE"</formula>
    </cfRule>
    <cfRule type="cellIs" dxfId="382" priority="163" stopIfTrue="1" operator="equal">
      <formula>"ZONA DE RIESGO MODERADO"</formula>
    </cfRule>
    <cfRule type="cellIs" dxfId="381" priority="164" stopIfTrue="1" operator="equal">
      <formula>"ZONA DE RIESGO ACEPTABLE"</formula>
    </cfRule>
  </conditionalFormatting>
  <conditionalFormatting sqref="E12:E17">
    <cfRule type="cellIs" dxfId="380" priority="165" stopIfTrue="1" operator="equal">
      <formula>"Se mantiene en la zona de riesgo"</formula>
    </cfRule>
    <cfRule type="cellIs" dxfId="379" priority="166" stopIfTrue="1" operator="equal">
      <formula>"Cambia la evaluación antes de controles"</formula>
    </cfRule>
  </conditionalFormatting>
  <conditionalFormatting sqref="E12:E17">
    <cfRule type="cellIs" dxfId="378" priority="167" stopIfTrue="1" operator="equal">
      <formula>"Cambia la evaluación antes de controles"</formula>
    </cfRule>
    <cfRule type="cellIs" dxfId="377" priority="168" stopIfTrue="1" operator="equal">
      <formula>"Se mantiene en la zona de riesgo"</formula>
    </cfRule>
  </conditionalFormatting>
  <conditionalFormatting sqref="C12:D14">
    <cfRule type="cellIs" dxfId="376" priority="155" stopIfTrue="1" operator="equal">
      <formula>"ZONA DE RIESGO INACEPTABLE"</formula>
    </cfRule>
  </conditionalFormatting>
  <conditionalFormatting sqref="C15:D17">
    <cfRule type="cellIs" dxfId="375" priority="148" stopIfTrue="1" operator="equal">
      <formula>"ZONA DE RIESGO IMPORTANTE"</formula>
    </cfRule>
    <cfRule type="cellIs" dxfId="374" priority="149" stopIfTrue="1" operator="equal">
      <formula>"ZONA DE RIESGO MODERADO"</formula>
    </cfRule>
    <cfRule type="cellIs" dxfId="373" priority="150" stopIfTrue="1" operator="equal">
      <formula>"ZONA DE RIESGO ACEPTABLE"</formula>
    </cfRule>
  </conditionalFormatting>
  <conditionalFormatting sqref="C15:D17">
    <cfRule type="cellIs" dxfId="372" priority="141" stopIfTrue="1" operator="equal">
      <formula>"ZONA DE RIESGO INACEPTABLE"</formula>
    </cfRule>
  </conditionalFormatting>
  <conditionalFormatting sqref="C84:D86">
    <cfRule type="cellIs" dxfId="371" priority="120" stopIfTrue="1" operator="equal">
      <formula>"ZONA DE RIESGO IMPORTANTE"</formula>
    </cfRule>
    <cfRule type="cellIs" dxfId="370" priority="121" stopIfTrue="1" operator="equal">
      <formula>"ZONA DE RIESGO MODERADO"</formula>
    </cfRule>
    <cfRule type="cellIs" dxfId="369" priority="122" stopIfTrue="1" operator="equal">
      <formula>"ZONA DE RIESGO ACEPTABLE"</formula>
    </cfRule>
  </conditionalFormatting>
  <conditionalFormatting sqref="E84:E86">
    <cfRule type="cellIs" dxfId="368" priority="123" stopIfTrue="1" operator="equal">
      <formula>"Se mantiene en la zona de riesgo"</formula>
    </cfRule>
    <cfRule type="cellIs" dxfId="367" priority="124" stopIfTrue="1" operator="equal">
      <formula>"Cambia la evaluación antes de controles"</formula>
    </cfRule>
  </conditionalFormatting>
  <conditionalFormatting sqref="E84:E86">
    <cfRule type="cellIs" dxfId="366" priority="125" stopIfTrue="1" operator="equal">
      <formula>"Cambia la evaluación antes de controles"</formula>
    </cfRule>
    <cfRule type="cellIs" dxfId="365" priority="126" stopIfTrue="1" operator="equal">
      <formula>"Se mantiene en la zona de riesgo"</formula>
    </cfRule>
  </conditionalFormatting>
  <conditionalFormatting sqref="C84:D86">
    <cfRule type="cellIs" dxfId="364" priority="113" stopIfTrue="1" operator="equal">
      <formula>"ZONA DE RIESGO INACEPTABLE"</formula>
    </cfRule>
  </conditionalFormatting>
  <conditionalFormatting sqref="C87:D89">
    <cfRule type="cellIs" dxfId="363" priority="106" stopIfTrue="1" operator="equal">
      <formula>"ZONA DE RIESGO IMPORTANTE"</formula>
    </cfRule>
    <cfRule type="cellIs" dxfId="362" priority="107" stopIfTrue="1" operator="equal">
      <formula>"ZONA DE RIESGO MODERADO"</formula>
    </cfRule>
    <cfRule type="cellIs" dxfId="361" priority="108" stopIfTrue="1" operator="equal">
      <formula>"ZONA DE RIESGO ACEPTABLE"</formula>
    </cfRule>
  </conditionalFormatting>
  <conditionalFormatting sqref="E87:E89">
    <cfRule type="cellIs" dxfId="360" priority="109" stopIfTrue="1" operator="equal">
      <formula>"Se mantiene en la zona de riesgo"</formula>
    </cfRule>
    <cfRule type="cellIs" dxfId="359" priority="110" stopIfTrue="1" operator="equal">
      <formula>"Cambia la evaluación antes de controles"</formula>
    </cfRule>
  </conditionalFormatting>
  <conditionalFormatting sqref="E87:E89">
    <cfRule type="cellIs" dxfId="358" priority="111" stopIfTrue="1" operator="equal">
      <formula>"Cambia la evaluación antes de controles"</formula>
    </cfRule>
    <cfRule type="cellIs" dxfId="357" priority="112" stopIfTrue="1" operator="equal">
      <formula>"Se mantiene en la zona de riesgo"</formula>
    </cfRule>
  </conditionalFormatting>
  <conditionalFormatting sqref="C87:D89">
    <cfRule type="cellIs" dxfId="356" priority="99" stopIfTrue="1" operator="equal">
      <formula>"ZONA DE RIESGO INACEPTABLE"</formula>
    </cfRule>
  </conditionalFormatting>
  <conditionalFormatting sqref="C90:D92">
    <cfRule type="cellIs" dxfId="355" priority="92" stopIfTrue="1" operator="equal">
      <formula>"ZONA DE RIESGO IMPORTANTE"</formula>
    </cfRule>
    <cfRule type="cellIs" dxfId="354" priority="93" stopIfTrue="1" operator="equal">
      <formula>"ZONA DE RIESGO MODERADO"</formula>
    </cfRule>
    <cfRule type="cellIs" dxfId="353" priority="94" stopIfTrue="1" operator="equal">
      <formula>"ZONA DE RIESGO ACEPTABLE"</formula>
    </cfRule>
  </conditionalFormatting>
  <conditionalFormatting sqref="E90:E92">
    <cfRule type="cellIs" dxfId="352" priority="95" stopIfTrue="1" operator="equal">
      <formula>"Se mantiene en la zona de riesgo"</formula>
    </cfRule>
    <cfRule type="cellIs" dxfId="351" priority="96" stopIfTrue="1" operator="equal">
      <formula>"Cambia la evaluación antes de controles"</formula>
    </cfRule>
  </conditionalFormatting>
  <conditionalFormatting sqref="E90:E92">
    <cfRule type="cellIs" dxfId="350" priority="97" stopIfTrue="1" operator="equal">
      <formula>"Cambia la evaluación antes de controles"</formula>
    </cfRule>
    <cfRule type="cellIs" dxfId="349" priority="98" stopIfTrue="1" operator="equal">
      <formula>"Se mantiene en la zona de riesgo"</formula>
    </cfRule>
  </conditionalFormatting>
  <conditionalFormatting sqref="C90:D92">
    <cfRule type="cellIs" dxfId="348" priority="85" stopIfTrue="1" operator="equal">
      <formula>"ZONA DE RIESGO INACEPTABLE"</formula>
    </cfRule>
  </conditionalFormatting>
  <conditionalFormatting sqref="C93:D122">
    <cfRule type="cellIs" dxfId="347" priority="78" stopIfTrue="1" operator="equal">
      <formula>"ZONA DE RIESGO IMPORTANTE"</formula>
    </cfRule>
    <cfRule type="cellIs" dxfId="346" priority="79" stopIfTrue="1" operator="equal">
      <formula>"ZONA DE RIESGO MODERADO"</formula>
    </cfRule>
    <cfRule type="cellIs" dxfId="345" priority="80" stopIfTrue="1" operator="equal">
      <formula>"ZONA DE RIESGO ACEPTABLE"</formula>
    </cfRule>
  </conditionalFormatting>
  <conditionalFormatting sqref="E93:E122">
    <cfRule type="cellIs" dxfId="344" priority="81" stopIfTrue="1" operator="equal">
      <formula>"Se mantiene en la zona de riesgo"</formula>
    </cfRule>
    <cfRule type="cellIs" dxfId="343" priority="82" stopIfTrue="1" operator="equal">
      <formula>"Cambia la evaluación antes de controles"</formula>
    </cfRule>
  </conditionalFormatting>
  <conditionalFormatting sqref="E93:E122">
    <cfRule type="cellIs" dxfId="342" priority="83" stopIfTrue="1" operator="equal">
      <formula>"Cambia la evaluación antes de controles"</formula>
    </cfRule>
    <cfRule type="cellIs" dxfId="341" priority="84" stopIfTrue="1" operator="equal">
      <formula>"Se mantiene en la zona de riesgo"</formula>
    </cfRule>
  </conditionalFormatting>
  <conditionalFormatting sqref="C93:D122">
    <cfRule type="cellIs" dxfId="340" priority="71" stopIfTrue="1" operator="equal">
      <formula>"ZONA DE RIESGO INACEPTABLE"</formula>
    </cfRule>
  </conditionalFormatting>
  <conditionalFormatting sqref="C123:D125">
    <cfRule type="cellIs" dxfId="339" priority="64" stopIfTrue="1" operator="equal">
      <formula>"ZONA DE RIESGO IMPORTANTE"</formula>
    </cfRule>
    <cfRule type="cellIs" dxfId="338" priority="65" stopIfTrue="1" operator="equal">
      <formula>"ZONA DE RIESGO MODERADO"</formula>
    </cfRule>
    <cfRule type="cellIs" dxfId="337" priority="66" stopIfTrue="1" operator="equal">
      <formula>"ZONA DE RIESGO ACEPTABLE"</formula>
    </cfRule>
  </conditionalFormatting>
  <conditionalFormatting sqref="E123:E125">
    <cfRule type="cellIs" dxfId="336" priority="67" stopIfTrue="1" operator="equal">
      <formula>"Se mantiene en la zona de riesgo"</formula>
    </cfRule>
    <cfRule type="cellIs" dxfId="335" priority="68" stopIfTrue="1" operator="equal">
      <formula>"Cambia la evaluación antes de controles"</formula>
    </cfRule>
  </conditionalFormatting>
  <conditionalFormatting sqref="E123:E125">
    <cfRule type="cellIs" dxfId="334" priority="69" stopIfTrue="1" operator="equal">
      <formula>"Cambia la evaluación antes de controles"</formula>
    </cfRule>
    <cfRule type="cellIs" dxfId="333" priority="70" stopIfTrue="1" operator="equal">
      <formula>"Se mantiene en la zona de riesgo"</formula>
    </cfRule>
  </conditionalFormatting>
  <conditionalFormatting sqref="C123:D125">
    <cfRule type="cellIs" dxfId="332" priority="57" stopIfTrue="1" operator="equal">
      <formula>"ZONA DE RIESGO INACEPTABLE"</formula>
    </cfRule>
  </conditionalFormatting>
  <conditionalFormatting sqref="C126:D128">
    <cfRule type="cellIs" dxfId="331" priority="50" stopIfTrue="1" operator="equal">
      <formula>"ZONA DE RIESGO IMPORTANTE"</formula>
    </cfRule>
    <cfRule type="cellIs" dxfId="330" priority="51" stopIfTrue="1" operator="equal">
      <formula>"ZONA DE RIESGO MODERADO"</formula>
    </cfRule>
    <cfRule type="cellIs" dxfId="329" priority="52" stopIfTrue="1" operator="equal">
      <formula>"ZONA DE RIESGO ACEPTABLE"</formula>
    </cfRule>
  </conditionalFormatting>
  <conditionalFormatting sqref="E126:E128">
    <cfRule type="cellIs" dxfId="328" priority="53" stopIfTrue="1" operator="equal">
      <formula>"Se mantiene en la zona de riesgo"</formula>
    </cfRule>
    <cfRule type="cellIs" dxfId="327" priority="54" stopIfTrue="1" operator="equal">
      <formula>"Cambia la evaluación antes de controles"</formula>
    </cfRule>
  </conditionalFormatting>
  <conditionalFormatting sqref="E126:E128">
    <cfRule type="cellIs" dxfId="326" priority="55" stopIfTrue="1" operator="equal">
      <formula>"Cambia la evaluación antes de controles"</formula>
    </cfRule>
    <cfRule type="cellIs" dxfId="325" priority="56" stopIfTrue="1" operator="equal">
      <formula>"Se mantiene en la zona de riesgo"</formula>
    </cfRule>
  </conditionalFormatting>
  <conditionalFormatting sqref="C126:D128">
    <cfRule type="cellIs" dxfId="324" priority="43" stopIfTrue="1" operator="equal">
      <formula>"ZONA DE RIESGO INACEPTABLE"</formula>
    </cfRule>
  </conditionalFormatting>
  <conditionalFormatting sqref="C129:D131">
    <cfRule type="cellIs" dxfId="323" priority="36" stopIfTrue="1" operator="equal">
      <formula>"ZONA DE RIESGO IMPORTANTE"</formula>
    </cfRule>
    <cfRule type="cellIs" dxfId="322" priority="37" stopIfTrue="1" operator="equal">
      <formula>"ZONA DE RIESGO MODERADO"</formula>
    </cfRule>
    <cfRule type="cellIs" dxfId="321" priority="38" stopIfTrue="1" operator="equal">
      <formula>"ZONA DE RIESGO ACEPTABLE"</formula>
    </cfRule>
  </conditionalFormatting>
  <conditionalFormatting sqref="E129:E131">
    <cfRule type="cellIs" dxfId="320" priority="39" stopIfTrue="1" operator="equal">
      <formula>"Se mantiene en la zona de riesgo"</formula>
    </cfRule>
    <cfRule type="cellIs" dxfId="319" priority="40" stopIfTrue="1" operator="equal">
      <formula>"Cambia la evaluación antes de controles"</formula>
    </cfRule>
  </conditionalFormatting>
  <conditionalFormatting sqref="E129:E131">
    <cfRule type="cellIs" dxfId="318" priority="41" stopIfTrue="1" operator="equal">
      <formula>"Cambia la evaluación antes de controles"</formula>
    </cfRule>
    <cfRule type="cellIs" dxfId="317" priority="42" stopIfTrue="1" operator="equal">
      <formula>"Se mantiene en la zona de riesgo"</formula>
    </cfRule>
  </conditionalFormatting>
  <conditionalFormatting sqref="C129:D131">
    <cfRule type="cellIs" dxfId="316" priority="29" stopIfTrue="1" operator="equal">
      <formula>"ZONA DE RIESGO INACEPTABLE"</formula>
    </cfRule>
  </conditionalFormatting>
  <conditionalFormatting sqref="C132:D134">
    <cfRule type="cellIs" dxfId="315" priority="22" stopIfTrue="1" operator="equal">
      <formula>"ZONA DE RIESGO IMPORTANTE"</formula>
    </cfRule>
    <cfRule type="cellIs" dxfId="314" priority="23" stopIfTrue="1" operator="equal">
      <formula>"ZONA DE RIESGO MODERADO"</formula>
    </cfRule>
    <cfRule type="cellIs" dxfId="313" priority="24" stopIfTrue="1" operator="equal">
      <formula>"ZONA DE RIESGO ACEPTABLE"</formula>
    </cfRule>
  </conditionalFormatting>
  <conditionalFormatting sqref="E132:E134">
    <cfRule type="cellIs" dxfId="312" priority="25" stopIfTrue="1" operator="equal">
      <formula>"Se mantiene en la zona de riesgo"</formula>
    </cfRule>
    <cfRule type="cellIs" dxfId="311" priority="26" stopIfTrue="1" operator="equal">
      <formula>"Cambia la evaluación antes de controles"</formula>
    </cfRule>
  </conditionalFormatting>
  <conditionalFormatting sqref="E132:E134">
    <cfRule type="cellIs" dxfId="310" priority="27" stopIfTrue="1" operator="equal">
      <formula>"Cambia la evaluación antes de controles"</formula>
    </cfRule>
    <cfRule type="cellIs" dxfId="309" priority="28" stopIfTrue="1" operator="equal">
      <formula>"Se mantiene en la zona de riesgo"</formula>
    </cfRule>
  </conditionalFormatting>
  <conditionalFormatting sqref="C132:D134">
    <cfRule type="cellIs" dxfId="308" priority="15" stopIfTrue="1" operator="equal">
      <formula>"ZONA DE RIESGO INACEPTABLE"</formula>
    </cfRule>
  </conditionalFormatting>
  <conditionalFormatting sqref="C135:D137 D138:D149">
    <cfRule type="cellIs" dxfId="307" priority="8" stopIfTrue="1" operator="equal">
      <formula>"ZONA DE RIESGO IMPORTANTE"</formula>
    </cfRule>
    <cfRule type="cellIs" dxfId="306" priority="9" stopIfTrue="1" operator="equal">
      <formula>"ZONA DE RIESGO MODERADO"</formula>
    </cfRule>
    <cfRule type="cellIs" dxfId="305" priority="10" stopIfTrue="1" operator="equal">
      <formula>"ZONA DE RIESGO ACEPTABLE"</formula>
    </cfRule>
  </conditionalFormatting>
  <conditionalFormatting sqref="E135:E137">
    <cfRule type="cellIs" dxfId="304" priority="11" stopIfTrue="1" operator="equal">
      <formula>"Se mantiene en la zona de riesgo"</formula>
    </cfRule>
    <cfRule type="cellIs" dxfId="303" priority="12" stopIfTrue="1" operator="equal">
      <formula>"Cambia la evaluación antes de controles"</formula>
    </cfRule>
  </conditionalFormatting>
  <conditionalFormatting sqref="E135:E137">
    <cfRule type="cellIs" dxfId="302" priority="13" stopIfTrue="1" operator="equal">
      <formula>"Cambia la evaluación antes de controles"</formula>
    </cfRule>
    <cfRule type="cellIs" dxfId="301" priority="14" stopIfTrue="1" operator="equal">
      <formula>"Se mantiene en la zona de riesgo"</formula>
    </cfRule>
  </conditionalFormatting>
  <conditionalFormatting sqref="C135:D137 D138:D149">
    <cfRule type="cellIs" dxfId="300" priority="1" stopIfTrue="1" operator="equal">
      <formula>"ZONA DE RIESGO INACEPTABLE"</formula>
    </cfRule>
  </conditionalFormatting>
  <pageMargins left="0.65" right="0.44" top="0.61" bottom="0.62" header="0" footer="0"/>
  <pageSetup scale="65" orientation="landscape"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4"/>
  <sheetViews>
    <sheetView topLeftCell="A102" zoomScale="70" zoomScaleNormal="70" workbookViewId="0">
      <selection activeCell="J106" sqref="J106"/>
    </sheetView>
  </sheetViews>
  <sheetFormatPr baseColWidth="10" defaultColWidth="11.42578125" defaultRowHeight="13.5" x14ac:dyDescent="0.25"/>
  <cols>
    <col min="1" max="1" width="21.42578125" customWidth="1"/>
    <col min="3" max="3" width="34.5703125" customWidth="1"/>
    <col min="4" max="4" width="15.42578125" customWidth="1"/>
    <col min="5" max="5" width="14.28515625" customWidth="1"/>
    <col min="6" max="6" width="15.42578125" customWidth="1"/>
    <col min="7" max="7" width="12.28515625" hidden="1" customWidth="1"/>
    <col min="8" max="8" width="15.42578125" customWidth="1"/>
    <col min="9" max="9" width="18.42578125" customWidth="1"/>
    <col min="12" max="12" width="11.42578125" customWidth="1"/>
  </cols>
  <sheetData>
    <row r="2" spans="1:8" ht="25.5" customHeight="1" x14ac:dyDescent="0.25">
      <c r="B2" s="280" t="s">
        <v>111</v>
      </c>
      <c r="C2" s="280" t="s">
        <v>28</v>
      </c>
      <c r="D2" s="91" t="s">
        <v>112</v>
      </c>
      <c r="E2" s="280" t="s">
        <v>113</v>
      </c>
      <c r="F2" s="280"/>
      <c r="G2" s="280"/>
      <c r="H2" s="280"/>
    </row>
    <row r="3" spans="1:8" ht="25.5" x14ac:dyDescent="0.25">
      <c r="B3" s="280"/>
      <c r="C3" s="280"/>
      <c r="D3" s="91" t="s">
        <v>114</v>
      </c>
      <c r="E3" s="91" t="s">
        <v>37</v>
      </c>
      <c r="F3" s="91" t="s">
        <v>36</v>
      </c>
      <c r="G3" s="91"/>
      <c r="H3" s="91" t="s">
        <v>114</v>
      </c>
    </row>
    <row r="4" spans="1:8" s="92" customFormat="1" ht="38.25" x14ac:dyDescent="0.25">
      <c r="A4" s="331"/>
      <c r="B4" s="165" t="str">
        <f>'Admón. Riesgos'!C4</f>
        <v>1IN</v>
      </c>
      <c r="C4" s="104" t="str">
        <f>'Admón. Riesgos'!D4</f>
        <v>Sistema de información deficiente debido a la  demora en la entrega de la  información solicitada</v>
      </c>
      <c r="D4" s="26" t="str">
        <f>'Admón. Riesgos'!O4</f>
        <v>ZONA DE RIESGO MODERADO</v>
      </c>
      <c r="E4" s="26" t="str">
        <f>'Valoracion '!L5</f>
        <v>BAJA</v>
      </c>
      <c r="F4" s="26" t="str">
        <f>'Valoracion '!N5</f>
        <v>MODERADO</v>
      </c>
      <c r="G4" s="26" t="str">
        <f t="shared" ref="G4:G68" si="0">CONCATENATE(F4,E4)</f>
        <v>MODERADOBAJA</v>
      </c>
      <c r="H4" s="26" t="str">
        <f>'Valoracion '!P5</f>
        <v>ZONA DE RIESGO MODERADO</v>
      </c>
    </row>
    <row r="5" spans="1:8" s="92" customFormat="1" ht="51" x14ac:dyDescent="0.25">
      <c r="A5" s="331"/>
      <c r="B5" s="165" t="str">
        <f>'Admón. Riesgos'!C5</f>
        <v>2IN</v>
      </c>
      <c r="C5" s="104" t="str">
        <f>'Admón. Riesgos'!D5</f>
        <v xml:space="preserve">Que no se le asigne los recursos programados para la ejecucion de los proyectos en los planes de accion por proceso </v>
      </c>
      <c r="D5" s="26" t="str">
        <f>'Admón. Riesgos'!O5</f>
        <v>ZONA DE RIESGO IMPORTANTE</v>
      </c>
      <c r="E5" s="26" t="str">
        <f>'Valoracion '!L10</f>
        <v>MEDIA</v>
      </c>
      <c r="F5" s="26" t="str">
        <f>'Valoracion '!N10</f>
        <v>MODERADO</v>
      </c>
      <c r="G5" s="26" t="str">
        <f t="shared" si="0"/>
        <v>MODERADOMEDIA</v>
      </c>
      <c r="H5" s="26" t="str">
        <f>'Valoracion '!P10</f>
        <v>ZONA DE RIESGO IMPORTANTE</v>
      </c>
    </row>
    <row r="6" spans="1:8" s="92" customFormat="1" ht="38.25" x14ac:dyDescent="0.25">
      <c r="A6" s="331"/>
      <c r="B6" s="165" t="str">
        <f>'Admón. Riesgos'!C6</f>
        <v>3IN</v>
      </c>
      <c r="C6" s="104" t="str">
        <f>'Admón. Riesgos'!D6</f>
        <v xml:space="preserve">Defiente formulacion de indicadores por proceso </v>
      </c>
      <c r="D6" s="26" t="str">
        <f>'Admón. Riesgos'!O6</f>
        <v>ZONA DE RIESGO MODERADO</v>
      </c>
      <c r="E6" s="26" t="str">
        <f>'Valoracion '!L15</f>
        <v>BAJA</v>
      </c>
      <c r="F6" s="26" t="str">
        <f>'Valoracion '!N15</f>
        <v>MODERADO</v>
      </c>
      <c r="G6" s="26" t="str">
        <f t="shared" si="0"/>
        <v>MODERADOBAJA</v>
      </c>
      <c r="H6" s="26" t="str">
        <f>'Valoracion '!P15</f>
        <v>ZONA DE RIESGO MODERADO</v>
      </c>
    </row>
    <row r="7" spans="1:8" s="92" customFormat="1" ht="38.25" x14ac:dyDescent="0.25">
      <c r="A7" s="331"/>
      <c r="B7" s="165" t="str">
        <f>'Admón. Riesgos'!C7</f>
        <v>4IN</v>
      </c>
      <c r="C7" s="104" t="str">
        <f>'Admón. Riesgos'!D7</f>
        <v>Deficiente identificacion, formaluacion de proyectos</v>
      </c>
      <c r="D7" s="26" t="str">
        <f>'Admón. Riesgos'!O7</f>
        <v>ZONA DE RIESGO MODERADO</v>
      </c>
      <c r="E7" s="26" t="str">
        <f>'Valoracion '!L20</f>
        <v>BAJA</v>
      </c>
      <c r="F7" s="26" t="str">
        <f>'Valoracion '!N20</f>
        <v>MODERADO</v>
      </c>
      <c r="G7" s="26" t="str">
        <f t="shared" si="0"/>
        <v>MODERADOBAJA</v>
      </c>
      <c r="H7" s="26" t="str">
        <f>'Valoracion '!P20</f>
        <v>ZONA DE RIESGO MODERADO</v>
      </c>
    </row>
    <row r="8" spans="1:8" s="92" customFormat="1" ht="38.25" x14ac:dyDescent="0.25">
      <c r="A8" s="331"/>
      <c r="B8" s="165" t="str">
        <f>'Admón. Riesgos'!C8</f>
        <v>5IN</v>
      </c>
      <c r="C8" s="104" t="str">
        <f>'Admón. Riesgos'!D8</f>
        <v>Deficiente registro en el banco de proyectos</v>
      </c>
      <c r="D8" s="26" t="str">
        <f>'Admón. Riesgos'!O8</f>
        <v>ZONA DE RIESGO MODERADO</v>
      </c>
      <c r="E8" s="26" t="str">
        <f>'Valoracion '!L25</f>
        <v>BAJA</v>
      </c>
      <c r="F8" s="26" t="str">
        <f>'Valoracion '!N25</f>
        <v>MODERADO</v>
      </c>
      <c r="G8" s="26" t="str">
        <f t="shared" si="0"/>
        <v>MODERADOBAJA</v>
      </c>
      <c r="H8" s="26" t="str">
        <f>'Valoracion '!P25</f>
        <v>ZONA DE RIESGO MODERADO</v>
      </c>
    </row>
    <row r="9" spans="1:8" s="92" customFormat="1" ht="63.75" x14ac:dyDescent="0.25">
      <c r="A9" s="331"/>
      <c r="B9" s="165" t="str">
        <f>'Admón. Riesgos'!C9</f>
        <v>6IN</v>
      </c>
      <c r="C9" s="104" t="str">
        <f>'Admón. Riesgos'!D9</f>
        <v>Falta de socializacion del Estatuto General de la Contratacion Publica a lo todos los servidores como mecanismo de transparencia al procedimiento de contratacion</v>
      </c>
      <c r="D9" s="26" t="str">
        <f>'Admón. Riesgos'!O9</f>
        <v>ZONA DE RIESGO IMPORTANTE</v>
      </c>
      <c r="E9" s="26" t="str">
        <f>'Valoracion '!L30</f>
        <v>MEDIA</v>
      </c>
      <c r="F9" s="26" t="str">
        <f>'Valoracion '!N30</f>
        <v>MODERADO</v>
      </c>
      <c r="G9" s="26"/>
      <c r="H9" s="26" t="str">
        <f>'Valoracion '!P30</f>
        <v>ZONA DE RIESGO IMPORTANTE</v>
      </c>
    </row>
    <row r="10" spans="1:8" s="92" customFormat="1" ht="38.25" x14ac:dyDescent="0.25">
      <c r="A10" s="331"/>
      <c r="B10" s="165" t="str">
        <f>'Admón. Riesgos'!C10</f>
        <v>7IN</v>
      </c>
      <c r="C10" s="104" t="str">
        <f>'Admón. Riesgos'!D10</f>
        <v>Celebracion de contrato sin el cumplimiento de los requisitos legales</v>
      </c>
      <c r="D10" s="26" t="str">
        <f>'Admón. Riesgos'!O10</f>
        <v>ZONA DE RIESGO ACEPTABLE</v>
      </c>
      <c r="E10" s="26" t="str">
        <f>'Valoracion '!L35</f>
        <v>BAJA</v>
      </c>
      <c r="F10" s="26" t="str">
        <f>'Valoracion '!N35</f>
        <v>LEVE</v>
      </c>
      <c r="G10" s="26"/>
      <c r="H10" s="26" t="str">
        <f>'Valoracion '!P35</f>
        <v>ZONA DE RIESGO ACEPTABLE</v>
      </c>
    </row>
    <row r="11" spans="1:8" s="92" customFormat="1" ht="38.25" x14ac:dyDescent="0.25">
      <c r="A11" s="331"/>
      <c r="B11" s="165" t="str">
        <f>'Admón. Riesgos'!C11</f>
        <v>8IN</v>
      </c>
      <c r="C11" s="104" t="str">
        <f>'Admón. Riesgos'!D11</f>
        <v xml:space="preserve">Intereses ilicitos en la celebracion de contartos </v>
      </c>
      <c r="D11" s="26" t="str">
        <f>'Admón. Riesgos'!O11</f>
        <v>ZONA DE RIESGO IMPORTANTE</v>
      </c>
      <c r="E11" s="26" t="str">
        <f>'Valoracion '!L40</f>
        <v>MEDIA</v>
      </c>
      <c r="F11" s="26" t="str">
        <f>'Valoracion '!N40</f>
        <v>MODERADO</v>
      </c>
      <c r="G11" s="26"/>
      <c r="H11" s="26" t="str">
        <f>'Valoracion '!P40</f>
        <v>ZONA DE RIESGO IMPORTANTE</v>
      </c>
    </row>
    <row r="12" spans="1:8" s="92" customFormat="1" ht="38.25" x14ac:dyDescent="0.25">
      <c r="A12" s="331"/>
      <c r="B12" s="165" t="str">
        <f>'Admón. Riesgos'!C12</f>
        <v>9IN</v>
      </c>
      <c r="C12" s="104" t="str">
        <f>'Admón. Riesgos'!D12</f>
        <v>Violacion al regimen de inhabilidades e incompatibilidad</v>
      </c>
      <c r="D12" s="26" t="str">
        <f>'Admón. Riesgos'!O12</f>
        <v>ZONA DE RIESGO ACEPTABLE</v>
      </c>
      <c r="E12" s="26" t="str">
        <f>'Valoracion '!L45</f>
        <v>BAJA</v>
      </c>
      <c r="F12" s="26" t="str">
        <f>'Valoracion '!N45</f>
        <v>LEVE</v>
      </c>
      <c r="G12" s="26"/>
      <c r="H12" s="26" t="str">
        <f>'Valoracion '!P45</f>
        <v>ZONA DE RIESGO ACEPTABLE</v>
      </c>
    </row>
    <row r="13" spans="1:8" s="92" customFormat="1" ht="38.25" x14ac:dyDescent="0.25">
      <c r="A13" s="331"/>
      <c r="B13" s="165" t="str">
        <f>'Admón. Riesgos'!C13</f>
        <v>10IN</v>
      </c>
      <c r="C13" s="104" t="str">
        <f>'Admón. Riesgos'!D13</f>
        <v>Liquidar el contrato sin verificar el efectivo cumplimiento del objeto contractual</v>
      </c>
      <c r="D13" s="26" t="str">
        <f>'Admón. Riesgos'!O13</f>
        <v>ZONA DE RIESGO MODERADO</v>
      </c>
      <c r="E13" s="26" t="str">
        <f>'Valoracion '!L50</f>
        <v>BAJA</v>
      </c>
      <c r="F13" s="26" t="str">
        <f>'Valoracion '!N50</f>
        <v>MODERADO</v>
      </c>
      <c r="G13" s="26"/>
      <c r="H13" s="26" t="str">
        <f>'Valoracion '!P50</f>
        <v>ZONA DE RIESGO MODERADO</v>
      </c>
    </row>
    <row r="14" spans="1:8" s="92" customFormat="1" ht="38.25" x14ac:dyDescent="0.25">
      <c r="A14" s="331"/>
      <c r="B14" s="165" t="str">
        <f>'Admón. Riesgos'!C14</f>
        <v>11IN</v>
      </c>
      <c r="C14" s="104" t="str">
        <f>'Admón. Riesgos'!D14</f>
        <v xml:space="preserve">Irregularidades en el proceso de evaluacion de las ofertas </v>
      </c>
      <c r="D14" s="26" t="str">
        <f>'Admón. Riesgos'!O14</f>
        <v>ZONA DE RIESGO IMPORTANTE</v>
      </c>
      <c r="E14" s="26" t="str">
        <f>'Valoracion '!L55</f>
        <v>MEDIA</v>
      </c>
      <c r="F14" s="26" t="str">
        <f>'Valoracion '!N55</f>
        <v>MODERADO</v>
      </c>
      <c r="G14" s="26"/>
      <c r="H14" s="26" t="str">
        <f>'Valoracion '!P55</f>
        <v>ZONA DE RIESGO IMPORTANTE</v>
      </c>
    </row>
    <row r="15" spans="1:8" s="92" customFormat="1" ht="38.25" x14ac:dyDescent="0.25">
      <c r="A15" s="331"/>
      <c r="B15" s="165" t="str">
        <f>'Admón. Riesgos'!C15</f>
        <v>12IN</v>
      </c>
      <c r="C15" s="104" t="str">
        <f>'Admón. Riesgos'!D15</f>
        <v>Extralimitacion de funciones en realizar un acto administrativo</v>
      </c>
      <c r="D15" s="26" t="str">
        <f>'Admón. Riesgos'!O15</f>
        <v>ZONA DE RIESGO ACEPTABLE</v>
      </c>
      <c r="E15" s="26" t="str">
        <f>'Valoracion '!L60</f>
        <v>BAJA</v>
      </c>
      <c r="F15" s="26" t="str">
        <f>'Valoracion '!N60</f>
        <v>LEVE</v>
      </c>
      <c r="G15" s="26"/>
      <c r="H15" s="26" t="str">
        <f>'Valoracion '!P60</f>
        <v>ZONA DE RIESGO ACEPTABLE</v>
      </c>
    </row>
    <row r="16" spans="1:8" s="92" customFormat="1" ht="38.25" x14ac:dyDescent="0.25">
      <c r="A16" s="331"/>
      <c r="B16" s="165" t="str">
        <f>'Admón. Riesgos'!C16</f>
        <v>13IN</v>
      </c>
      <c r="C16" s="104" t="str">
        <f>'Admón. Riesgos'!D16</f>
        <v>Desviacion de poder al realizar un acto administrativo</v>
      </c>
      <c r="D16" s="26" t="str">
        <f>'Admón. Riesgos'!O16</f>
        <v>ZONA DE RIESGO ACEPTABLE</v>
      </c>
      <c r="E16" s="26" t="str">
        <f>'Valoracion '!L65</f>
        <v>BAJA</v>
      </c>
      <c r="F16" s="26" t="str">
        <f>'Valoracion '!N65</f>
        <v>LEVE</v>
      </c>
      <c r="G16" s="26"/>
      <c r="H16" s="26" t="str">
        <f>'Valoracion '!P65</f>
        <v>ZONA DE RIESGO ACEPTABLE</v>
      </c>
    </row>
    <row r="17" spans="1:8" s="92" customFormat="1" ht="38.25" x14ac:dyDescent="0.25">
      <c r="A17" s="331"/>
      <c r="B17" s="165" t="str">
        <f>'Admón. Riesgos'!C17</f>
        <v>14IN</v>
      </c>
      <c r="C17" s="104" t="str">
        <f>'Admón. Riesgos'!D17</f>
        <v>Errores aritmetico o involuntario al momento de asignar valores en el acto administrativo</v>
      </c>
      <c r="D17" s="26" t="str">
        <f>'Admón. Riesgos'!O17</f>
        <v>ZONA DE RIESGO IMPORTANTE</v>
      </c>
      <c r="E17" s="26" t="str">
        <f>'Valoracion '!L70</f>
        <v>MEDIA</v>
      </c>
      <c r="F17" s="26" t="str">
        <f>'Valoracion '!N70</f>
        <v>MODERADO</v>
      </c>
      <c r="G17" s="26"/>
      <c r="H17" s="26" t="str">
        <f>'Valoracion '!P70</f>
        <v>ZONA DE RIESGO IMPORTANTE</v>
      </c>
    </row>
    <row r="18" spans="1:8" s="92" customFormat="1" ht="38.25" x14ac:dyDescent="0.25">
      <c r="A18" s="331"/>
      <c r="B18" s="165" t="str">
        <f>'Admón. Riesgos'!C18</f>
        <v>15IN</v>
      </c>
      <c r="C18" s="104" t="str">
        <f>'Admón. Riesgos'!D18</f>
        <v xml:space="preserve">Falta y falsa motivacion de un acto administrativo </v>
      </c>
      <c r="D18" s="26" t="str">
        <f>'Admón. Riesgos'!O18</f>
        <v>ZONA DE RIESGO MODERADO</v>
      </c>
      <c r="E18" s="26" t="str">
        <f>'Valoracion '!L75</f>
        <v>BAJA</v>
      </c>
      <c r="F18" s="26" t="str">
        <f>'Valoracion '!N75</f>
        <v>MODERADO</v>
      </c>
      <c r="G18" s="26"/>
      <c r="H18" s="26" t="str">
        <f>'Valoracion '!P75</f>
        <v>ZONA DE RIESGO MODERADO</v>
      </c>
    </row>
    <row r="19" spans="1:8" s="92" customFormat="1" ht="38.25" x14ac:dyDescent="0.25">
      <c r="A19" s="331"/>
      <c r="B19" s="165" t="str">
        <f>'Admón. Riesgos'!C19</f>
        <v>16IN</v>
      </c>
      <c r="C19" s="104" t="str">
        <f>'Admón. Riesgos'!D19</f>
        <v>Error en la formulacion de planes, programa y proyectos al momentos de la elaboracion del PDI</v>
      </c>
      <c r="D19" s="26" t="str">
        <f>'Admón. Riesgos'!O19</f>
        <v>ZONA DE RIESGO MODERADO</v>
      </c>
      <c r="E19" s="26" t="str">
        <f>'Valoracion '!L80</f>
        <v>MEDIA</v>
      </c>
      <c r="F19" s="26" t="str">
        <f>'Valoracion '!N80</f>
        <v>LEVE</v>
      </c>
      <c r="G19" s="26"/>
      <c r="H19" s="26" t="str">
        <f>'Valoracion '!P80</f>
        <v>ZONA DE RIESGO MODERADO</v>
      </c>
    </row>
    <row r="20" spans="1:8" s="92" customFormat="1" ht="38.25" x14ac:dyDescent="0.25">
      <c r="A20" s="331"/>
      <c r="B20" s="165" t="str">
        <f>'Admón. Riesgos'!C20</f>
        <v>17IN</v>
      </c>
      <c r="C20" s="104" t="str">
        <f>'Admón. Riesgos'!D20</f>
        <v>Falta la participacion de todos los estamentos en PDI</v>
      </c>
      <c r="D20" s="26" t="str">
        <f>'Admón. Riesgos'!O20</f>
        <v>ZONA DE RIESGO IMPORTANTE</v>
      </c>
      <c r="E20" s="26" t="str">
        <f>'Valoracion '!L85</f>
        <v>MEDIA</v>
      </c>
      <c r="F20" s="26" t="str">
        <f>'Valoracion '!N85</f>
        <v>MODERADO</v>
      </c>
      <c r="G20" s="26"/>
      <c r="H20" s="26" t="str">
        <f>'Valoracion '!P85</f>
        <v>ZONA DE RIESGO IMPORTANTE</v>
      </c>
    </row>
    <row r="21" spans="1:8" s="92" customFormat="1" ht="38.25" x14ac:dyDescent="0.25">
      <c r="A21" s="331"/>
      <c r="B21" s="165" t="str">
        <f>'Admón. Riesgos'!C21</f>
        <v>18IN</v>
      </c>
      <c r="C21" s="104" t="str">
        <f>'Admón. Riesgos'!D21</f>
        <v>Falta de fijacion de indicadores apropiados para medir logros en el PDI</v>
      </c>
      <c r="D21" s="26" t="str">
        <f>'Admón. Riesgos'!O21</f>
        <v>ZONA DE RIESGO IMPORTANTE</v>
      </c>
      <c r="E21" s="26" t="str">
        <f>'Valoracion '!L90</f>
        <v>BAJA</v>
      </c>
      <c r="F21" s="26" t="str">
        <f>'Valoracion '!N90</f>
        <v>FUERTE</v>
      </c>
      <c r="G21" s="26"/>
      <c r="H21" s="26" t="str">
        <f>'Valoracion '!P90</f>
        <v>ZONA DE RIESGO IMPORTANTE</v>
      </c>
    </row>
    <row r="22" spans="1:8" s="92" customFormat="1" ht="38.25" x14ac:dyDescent="0.25">
      <c r="A22" s="331"/>
      <c r="B22" s="165" t="str">
        <f>'Admón. Riesgos'!C22</f>
        <v>19IN</v>
      </c>
      <c r="C22" s="104" t="str">
        <f>'Admón. Riesgos'!D22</f>
        <v>Fijacion de metas itopica en el PDI</v>
      </c>
      <c r="D22" s="26" t="str">
        <f>'Admón. Riesgos'!O22</f>
        <v>ZONA DE RIESGO IMPORTANTE</v>
      </c>
      <c r="E22" s="26" t="str">
        <f>'Valoracion '!L95</f>
        <v>MEDIA</v>
      </c>
      <c r="F22" s="26" t="str">
        <f>'Valoracion '!N95</f>
        <v>MODERADO</v>
      </c>
      <c r="G22" s="26"/>
      <c r="H22" s="26" t="str">
        <f>'Valoracion '!P95</f>
        <v>ZONA DE RIESGO IMPORTANTE</v>
      </c>
    </row>
    <row r="23" spans="1:8" s="92" customFormat="1" ht="38.25" x14ac:dyDescent="0.25">
      <c r="A23" s="331"/>
      <c r="B23" s="165" t="str">
        <f>'Admón. Riesgos'!C23</f>
        <v>20IN</v>
      </c>
      <c r="C23" s="104" t="str">
        <f>'Admón. Riesgos'!D23</f>
        <v>Falta de asignacion de recursos presupuestales a los proyectos</v>
      </c>
      <c r="D23" s="26" t="str">
        <f>'Admón. Riesgos'!O23</f>
        <v>ZONA DE RIESGO INACEPTABLE</v>
      </c>
      <c r="E23" s="26" t="str">
        <f>'Valoracion '!L100</f>
        <v>MEDIA</v>
      </c>
      <c r="F23" s="26" t="str">
        <f>'Valoracion '!N100</f>
        <v>FUERTE</v>
      </c>
      <c r="G23" s="26"/>
      <c r="H23" s="26" t="str">
        <f>'Valoracion '!P100</f>
        <v>ZONA DE RIESGO INACEPTABLE</v>
      </c>
    </row>
    <row r="24" spans="1:8" s="92" customFormat="1" ht="38.25" x14ac:dyDescent="0.25">
      <c r="A24" s="331"/>
      <c r="B24" s="165" t="str">
        <f>'Admón. Riesgos'!C24</f>
        <v>21IN</v>
      </c>
      <c r="C24" s="104" t="str">
        <f>'Admón. Riesgos'!D24</f>
        <v xml:space="preserve">Sobrestimacion al presupuesto de ingresos de la institucion </v>
      </c>
      <c r="D24" s="26" t="str">
        <f>'Admón. Riesgos'!O24</f>
        <v>ZONA DE RIESGO ACEPTABLE</v>
      </c>
      <c r="E24" s="26" t="str">
        <f>'Valoracion '!L105</f>
        <v>BAJA</v>
      </c>
      <c r="F24" s="26" t="str">
        <f>'Valoracion '!N105</f>
        <v>LEVE</v>
      </c>
      <c r="G24" s="26"/>
      <c r="H24" s="26" t="str">
        <f>'Valoracion '!P105</f>
        <v>ZONA DE RIESGO ACEPTABLE</v>
      </c>
    </row>
    <row r="25" spans="1:8" s="92" customFormat="1" ht="38.25" x14ac:dyDescent="0.25">
      <c r="A25" s="331"/>
      <c r="B25" s="165" t="str">
        <f>'Admón. Riesgos'!C25</f>
        <v>22IN</v>
      </c>
      <c r="C25" s="104" t="str">
        <f>'Admón. Riesgos'!D25</f>
        <v>Subestimar el presupuesto de ingresos de la institucion</v>
      </c>
      <c r="D25" s="26" t="str">
        <f>'Admón. Riesgos'!O25</f>
        <v>ZONA DE RIESGO ACEPTABLE</v>
      </c>
      <c r="E25" s="26" t="str">
        <f>'Valoracion '!L110</f>
        <v>BAJA</v>
      </c>
      <c r="F25" s="26" t="str">
        <f>'Valoracion '!N110</f>
        <v>LEVE</v>
      </c>
      <c r="G25" s="26"/>
      <c r="H25" s="26" t="str">
        <f>'Valoracion '!P110</f>
        <v>ZONA DE RIESGO ACEPTABLE</v>
      </c>
    </row>
    <row r="26" spans="1:8" s="92" customFormat="1" ht="38.25" x14ac:dyDescent="0.25">
      <c r="A26" s="331"/>
      <c r="B26" s="165" t="str">
        <f>'Admón. Riesgos'!C26</f>
        <v>23IN</v>
      </c>
      <c r="C26" s="104" t="str">
        <f>'Admón. Riesgos'!D26</f>
        <v>Sobrestimacion al presupuesto de gasto de la institucion</v>
      </c>
      <c r="D26" s="26" t="str">
        <f>'Admón. Riesgos'!O26</f>
        <v>ZONA DE RIESGO ACEPTABLE</v>
      </c>
      <c r="E26" s="26" t="str">
        <f>'Valoracion '!L115</f>
        <v>BAJA</v>
      </c>
      <c r="F26" s="26" t="str">
        <f>'Valoracion '!N115</f>
        <v>LEVE</v>
      </c>
      <c r="G26" s="26"/>
      <c r="H26" s="26" t="str">
        <f>'Valoracion '!P115</f>
        <v>ZONA DE RIESGO ACEPTABLE</v>
      </c>
    </row>
    <row r="27" spans="1:8" s="92" customFormat="1" ht="38.25" x14ac:dyDescent="0.25">
      <c r="A27" s="331"/>
      <c r="B27" s="165" t="str">
        <f>'Admón. Riesgos'!C27</f>
        <v>24IN</v>
      </c>
      <c r="C27" s="104" t="str">
        <f>'Admón. Riesgos'!D27</f>
        <v>Subestimar el presupuesto de gasto de la institucion</v>
      </c>
      <c r="D27" s="26" t="str">
        <f>'Admón. Riesgos'!O27</f>
        <v>ZONA DE RIESGO ACEPTABLE</v>
      </c>
      <c r="E27" s="26" t="str">
        <f>'Valoracion '!L120</f>
        <v>BAJA</v>
      </c>
      <c r="F27" s="26" t="str">
        <f>'Valoracion '!N120</f>
        <v>LEVE</v>
      </c>
      <c r="G27" s="26"/>
      <c r="H27" s="26" t="str">
        <f>'Valoracion '!P120</f>
        <v>ZONA DE RIESGO ACEPTABLE</v>
      </c>
    </row>
    <row r="28" spans="1:8" s="92" customFormat="1" ht="38.25" x14ac:dyDescent="0.25">
      <c r="A28" s="331"/>
      <c r="B28" s="165" t="str">
        <f>'Admón. Riesgos'!C28</f>
        <v>25IN</v>
      </c>
      <c r="C28" s="104" t="str">
        <f>'Admón. Riesgos'!D28</f>
        <v>Falta de subestacion de los ingresos y gastos</v>
      </c>
      <c r="D28" s="26" t="str">
        <f>'Admón. Riesgos'!O28</f>
        <v>ZONA DE RIESGO ACEPTABLE</v>
      </c>
      <c r="E28" s="26" t="str">
        <f>'Valoracion '!L125</f>
        <v>BAJA</v>
      </c>
      <c r="F28" s="26" t="str">
        <f>'Valoracion '!N125</f>
        <v>LEVE</v>
      </c>
      <c r="G28" s="26"/>
      <c r="H28" s="26" t="str">
        <f>'Valoracion '!P125</f>
        <v>ZONA DE RIESGO ACEPTABLE</v>
      </c>
    </row>
    <row r="29" spans="1:8" s="92" customFormat="1" ht="38.25" x14ac:dyDescent="0.25">
      <c r="A29" s="331"/>
      <c r="B29" s="165" t="str">
        <f>'Admón. Riesgos'!C29</f>
        <v>26IN</v>
      </c>
      <c r="C29" s="104" t="str">
        <f>'Admón. Riesgos'!D29</f>
        <v xml:space="preserve">omision de normas que rige el presupuesto publico </v>
      </c>
      <c r="D29" s="26" t="str">
        <f>'Admón. Riesgos'!O29</f>
        <v>ZONA DE RIESGO ACEPTABLE</v>
      </c>
      <c r="E29" s="26" t="str">
        <f>'Valoracion '!L130</f>
        <v>BAJA</v>
      </c>
      <c r="F29" s="26" t="str">
        <f>'Valoracion '!N130</f>
        <v>LEVE</v>
      </c>
      <c r="G29" s="26"/>
      <c r="H29" s="26" t="str">
        <f>'Valoracion '!P130</f>
        <v>ZONA DE RIESGO ACEPTABLE</v>
      </c>
    </row>
    <row r="30" spans="1:8" s="92" customFormat="1" ht="38.25" x14ac:dyDescent="0.25">
      <c r="A30" s="331"/>
      <c r="B30" s="165" t="str">
        <f>'Admón. Riesgos'!C30</f>
        <v>27IN</v>
      </c>
      <c r="C30" s="104" t="str">
        <f>'Admón. Riesgos'!D30</f>
        <v>No hay flujo de información por parte de las dependencias</v>
      </c>
      <c r="D30" s="26" t="str">
        <f>'Admón. Riesgos'!O30</f>
        <v>ZONA DE RIESGO IMPORTANTE</v>
      </c>
      <c r="E30" s="26" t="str">
        <f>'Valoracion '!L135</f>
        <v>MEDIA</v>
      </c>
      <c r="F30" s="26" t="str">
        <f>'Valoracion '!N135</f>
        <v>MODERADO</v>
      </c>
      <c r="G30" s="26" t="str">
        <f t="shared" si="0"/>
        <v>MODERADOMEDIA</v>
      </c>
      <c r="H30" s="26" t="str">
        <f>'Valoracion '!P135</f>
        <v>ZONA DE RIESGO IMPORTANTE</v>
      </c>
    </row>
    <row r="31" spans="1:8" s="92" customFormat="1" ht="38.25" x14ac:dyDescent="0.25">
      <c r="A31" s="331"/>
      <c r="B31" s="165" t="str">
        <f>'Admón. Riesgos'!C31</f>
        <v>28IN</v>
      </c>
      <c r="C31" s="104" t="str">
        <f>'Admón. Riesgos'!D31</f>
        <v>Manera inadecuada para la adquisición de equipos de Sistemas &amp; Comunicación</v>
      </c>
      <c r="D31" s="26" t="str">
        <f>'Admón. Riesgos'!O31</f>
        <v>ZONA DE RIESGO INACEPTABLE</v>
      </c>
      <c r="E31" s="26" t="str">
        <f>'Valoracion '!L140</f>
        <v>ALTA</v>
      </c>
      <c r="F31" s="26" t="str">
        <f>'Valoracion '!N140</f>
        <v>MODERADO</v>
      </c>
      <c r="G31" s="26" t="str">
        <f t="shared" si="0"/>
        <v>MODERADOALTA</v>
      </c>
      <c r="H31" s="26" t="str">
        <f>'Valoracion '!P140</f>
        <v>ZONA DE RIESGO INACEPTABLE</v>
      </c>
    </row>
    <row r="32" spans="1:8" s="92" customFormat="1" ht="38.25" x14ac:dyDescent="0.25">
      <c r="A32" s="331"/>
      <c r="B32" s="165" t="str">
        <f>'Admón. Riesgos'!C32</f>
        <v>29IN</v>
      </c>
      <c r="C32" s="104" t="str">
        <f>'Admón. Riesgos'!D32</f>
        <v>Falta de Seguridad en la oficina del Centro de Computo</v>
      </c>
      <c r="D32" s="26" t="str">
        <f>'Admón. Riesgos'!O32</f>
        <v>ZONA DE RIESGO INACEPTABLE</v>
      </c>
      <c r="E32" s="26" t="str">
        <f>'Valoracion '!L145</f>
        <v>ALTA</v>
      </c>
      <c r="F32" s="26" t="str">
        <f>'Valoracion '!N145</f>
        <v>FUERTE</v>
      </c>
      <c r="G32" s="26" t="str">
        <f t="shared" si="0"/>
        <v>FUERTEALTA</v>
      </c>
      <c r="H32" s="26" t="str">
        <f>'Valoracion '!P145</f>
        <v>ZONA DE RIESGO INACEPTABLE</v>
      </c>
    </row>
    <row r="33" spans="1:8" s="92" customFormat="1" ht="38.25" x14ac:dyDescent="0.25">
      <c r="A33" s="331"/>
      <c r="B33" s="165" t="str">
        <f>'Admón. Riesgos'!C33</f>
        <v>30IN</v>
      </c>
      <c r="C33" s="104" t="str">
        <f>'Admón. Riesgos'!D33</f>
        <v>Falta de Recursos y Herramentas para las actividades del proceso</v>
      </c>
      <c r="D33" s="26" t="str">
        <f>'Admón. Riesgos'!O33</f>
        <v>ZONA DE RIESGO INACEPTABLE</v>
      </c>
      <c r="E33" s="26" t="str">
        <f>'Valoracion '!L150</f>
        <v>ALTA</v>
      </c>
      <c r="F33" s="26" t="str">
        <f>'Valoracion '!N150</f>
        <v>FUERTE</v>
      </c>
      <c r="G33" s="26" t="str">
        <f t="shared" si="0"/>
        <v>FUERTEALTA</v>
      </c>
      <c r="H33" s="26" t="str">
        <f>'Valoracion '!P150</f>
        <v>ZONA DE RIESGO INACEPTABLE</v>
      </c>
    </row>
    <row r="34" spans="1:8" s="92" customFormat="1" ht="38.25" x14ac:dyDescent="0.25">
      <c r="A34" s="331"/>
      <c r="B34" s="165" t="str">
        <f>'Admón. Riesgos'!C34</f>
        <v>31IN</v>
      </c>
      <c r="C34" s="104" t="str">
        <f>'Admón. Riesgos'!D34</f>
        <v>Limitación presupuestal por falta de autonomía</v>
      </c>
      <c r="D34" s="26" t="str">
        <f>'Admón. Riesgos'!O34</f>
        <v>ZONA DE RIESGO INACEPTABLE</v>
      </c>
      <c r="E34" s="26" t="str">
        <f>'Valoracion '!L155</f>
        <v>ALTA</v>
      </c>
      <c r="F34" s="26" t="str">
        <f>'Valoracion '!N155</f>
        <v>FUERTE</v>
      </c>
      <c r="G34" s="26"/>
      <c r="H34" s="26" t="str">
        <f>'Valoracion '!P155</f>
        <v>ZONA DE RIESGO INACEPTABLE</v>
      </c>
    </row>
    <row r="35" spans="1:8" s="92" customFormat="1" ht="38.25" x14ac:dyDescent="0.25">
      <c r="A35" s="331"/>
      <c r="B35" s="165" t="str">
        <f>'Admón. Riesgos'!C35</f>
        <v>32IN</v>
      </c>
      <c r="C35" s="104" t="str">
        <f>'Admón. Riesgos'!D35</f>
        <v>Subestimación presupuestal en gastos</v>
      </c>
      <c r="D35" s="26" t="str">
        <f>'Admón. Riesgos'!O35</f>
        <v>ZONA DE RIESGO ACEPTABLE</v>
      </c>
      <c r="E35" s="26" t="str">
        <f>'Valoracion '!L160</f>
        <v>BAJA</v>
      </c>
      <c r="F35" s="26" t="str">
        <f>'Valoracion '!N160</f>
        <v>LEVE</v>
      </c>
      <c r="G35" s="26"/>
      <c r="H35" s="26" t="str">
        <f>'Valoracion '!P160</f>
        <v>ZONA DE RIESGO ACEPTABLE</v>
      </c>
    </row>
    <row r="36" spans="1:8" s="92" customFormat="1" ht="38.25" x14ac:dyDescent="0.25">
      <c r="A36" s="331"/>
      <c r="B36" s="165" t="str">
        <f>'Admón. Riesgos'!C36</f>
        <v>33IN</v>
      </c>
      <c r="C36" s="104" t="str">
        <f>'Admón. Riesgos'!D36</f>
        <v>Sobreestimación de los ingresos</v>
      </c>
      <c r="D36" s="26" t="str">
        <f>'Admón. Riesgos'!O36</f>
        <v>ZONA DE RIESGO ACEPTABLE</v>
      </c>
      <c r="E36" s="26" t="str">
        <f>'Valoracion '!L165</f>
        <v>BAJA</v>
      </c>
      <c r="F36" s="26" t="str">
        <f>'Valoracion '!N165</f>
        <v>LEVE</v>
      </c>
      <c r="G36" s="26"/>
      <c r="H36" s="26" t="str">
        <f>'Valoracion '!P165</f>
        <v>ZONA DE RIESGO ACEPTABLE</v>
      </c>
    </row>
    <row r="37" spans="1:8" s="92" customFormat="1" ht="38.25" x14ac:dyDescent="0.25">
      <c r="A37" s="331"/>
      <c r="B37" s="165" t="str">
        <f>'Admón. Riesgos'!C37</f>
        <v>34IN</v>
      </c>
      <c r="C37" s="104" t="str">
        <f>'Admón. Riesgos'!D37</f>
        <v>Generación extemporánea de informes</v>
      </c>
      <c r="D37" s="26" t="str">
        <f>'Admón. Riesgos'!O37</f>
        <v>ZONA DE RIESGO ACEPTABLE</v>
      </c>
      <c r="E37" s="26" t="str">
        <f>'Valoracion '!L170</f>
        <v>BAJA</v>
      </c>
      <c r="F37" s="26" t="str">
        <f>'Valoracion '!N170</f>
        <v>LEVE</v>
      </c>
      <c r="G37" s="26"/>
      <c r="H37" s="26" t="str">
        <f>'Valoracion '!P170</f>
        <v>ZONA DE RIESGO ACEPTABLE</v>
      </c>
    </row>
    <row r="38" spans="1:8" s="92" customFormat="1" ht="38.25" x14ac:dyDescent="0.25">
      <c r="A38" s="331"/>
      <c r="B38" s="165" t="str">
        <f>'Admón. Riesgos'!C38</f>
        <v>35IN</v>
      </c>
      <c r="C38" s="104" t="str">
        <f>'Admón. Riesgos'!D38</f>
        <v>Perdida de información financiera</v>
      </c>
      <c r="D38" s="26" t="str">
        <f>'Admón. Riesgos'!O38</f>
        <v>ZONA DE RIESGO ACEPTABLE</v>
      </c>
      <c r="E38" s="26" t="str">
        <f>'Valoracion '!L175</f>
        <v>BAJA</v>
      </c>
      <c r="F38" s="26" t="str">
        <f>'Valoracion '!N175</f>
        <v>LEVE</v>
      </c>
      <c r="G38" s="26"/>
      <c r="H38" s="26" t="str">
        <f>'Valoracion '!P175</f>
        <v>ZONA DE RIESGO ACEPTABLE</v>
      </c>
    </row>
    <row r="39" spans="1:8" s="92" customFormat="1" ht="38.25" x14ac:dyDescent="0.25">
      <c r="A39" s="331"/>
      <c r="B39" s="165" t="str">
        <f>'Admón. Riesgos'!C39</f>
        <v>36IN</v>
      </c>
      <c r="C39" s="104" t="str">
        <f>'Admón. Riesgos'!D39</f>
        <v>Omisión de registro yo ajustes contables</v>
      </c>
      <c r="D39" s="26" t="str">
        <f>'Admón. Riesgos'!O39</f>
        <v>ZONA DE RIESGO ACEPTABLE</v>
      </c>
      <c r="E39" s="26" t="str">
        <f>'Valoracion '!L180</f>
        <v>BAJA</v>
      </c>
      <c r="F39" s="26" t="str">
        <f>'Valoracion '!N180</f>
        <v>LEVE</v>
      </c>
      <c r="G39" s="26"/>
      <c r="H39" s="26" t="str">
        <f>'Valoracion '!P180</f>
        <v>ZONA DE RIESGO ACEPTABLE</v>
      </c>
    </row>
    <row r="40" spans="1:8" s="92" customFormat="1" ht="38.25" x14ac:dyDescent="0.25">
      <c r="A40" s="331"/>
      <c r="B40" s="165" t="str">
        <f>'Admón. Riesgos'!C40</f>
        <v>37IN</v>
      </c>
      <c r="C40" s="104" t="str">
        <f>'Admón. Riesgos'!D40</f>
        <v>Registros contables inadecuados</v>
      </c>
      <c r="D40" s="26" t="str">
        <f>'Admón. Riesgos'!O40</f>
        <v>ZONA DE RIESGO ACEPTABLE</v>
      </c>
      <c r="E40" s="26" t="str">
        <f>'Valoracion '!L185</f>
        <v>BAJA</v>
      </c>
      <c r="F40" s="26" t="str">
        <f>'Valoracion '!N185</f>
        <v>LEVE</v>
      </c>
      <c r="G40" s="26"/>
      <c r="H40" s="26" t="str">
        <f>'Valoracion '!P185</f>
        <v>ZONA DE RIESGO ACEPTABLE</v>
      </c>
    </row>
    <row r="41" spans="1:8" s="92" customFormat="1" ht="38.25" x14ac:dyDescent="0.25">
      <c r="A41" s="331"/>
      <c r="B41" s="165" t="str">
        <f>'Admón. Riesgos'!C41</f>
        <v>38IN</v>
      </c>
      <c r="C41" s="104" t="str">
        <f>'Admón. Riesgos'!D41</f>
        <v>Pago de cuenta sin el lleno de requisitos</v>
      </c>
      <c r="D41" s="26" t="str">
        <f>'Admón. Riesgos'!O41</f>
        <v>ZONA DE RIESGO ACEPTABLE</v>
      </c>
      <c r="E41" s="26" t="str">
        <f>'Valoracion '!L190</f>
        <v>BAJA</v>
      </c>
      <c r="F41" s="26" t="str">
        <f>'Valoracion '!N190</f>
        <v>LEVE</v>
      </c>
      <c r="G41" s="26"/>
      <c r="H41" s="26" t="str">
        <f>'Valoracion '!P190</f>
        <v>ZONA DE RIESGO ACEPTABLE</v>
      </c>
    </row>
    <row r="42" spans="1:8" s="92" customFormat="1" ht="38.25" x14ac:dyDescent="0.25">
      <c r="A42" s="331"/>
      <c r="B42" s="165" t="str">
        <f>'Admón. Riesgos'!C42</f>
        <v>39IN</v>
      </c>
      <c r="C42" s="104" t="str">
        <f>'Admón. Riesgos'!D42</f>
        <v>Inexactitud de declaración tributaria</v>
      </c>
      <c r="D42" s="26" t="str">
        <f>'Admón. Riesgos'!O42</f>
        <v>ZONA DE RIESGO ACEPTABLE</v>
      </c>
      <c r="E42" s="26" t="str">
        <f>'Valoracion '!L195</f>
        <v>BAJA</v>
      </c>
      <c r="F42" s="26" t="str">
        <f>'Valoracion '!N195</f>
        <v>LEVE</v>
      </c>
      <c r="G42" s="26"/>
      <c r="H42" s="26" t="str">
        <f>'Valoracion '!P195</f>
        <v>ZONA DE RIESGO ACEPTABLE</v>
      </c>
    </row>
    <row r="43" spans="1:8" s="92" customFormat="1" ht="38.25" x14ac:dyDescent="0.25">
      <c r="A43" s="331"/>
      <c r="B43" s="165" t="str">
        <f>'Admón. Riesgos'!C43</f>
        <v>40IN</v>
      </c>
      <c r="C43" s="104" t="str">
        <f>'Admón. Riesgos'!D43</f>
        <v>Falta de recurso Humano para el apoyo en los procesos de comunicaciones</v>
      </c>
      <c r="D43" s="26" t="str">
        <f>'Admón. Riesgos'!O43</f>
        <v>ZONA DE RIESGO INACEPTABLE</v>
      </c>
      <c r="E43" s="26" t="str">
        <f>'Valoracion '!L200</f>
        <v>ALTA</v>
      </c>
      <c r="F43" s="26" t="str">
        <f>'Valoracion '!N200</f>
        <v>FUERTE</v>
      </c>
      <c r="G43" s="26" t="str">
        <f t="shared" si="0"/>
        <v>FUERTEALTA</v>
      </c>
      <c r="H43" s="26" t="str">
        <f>'Valoracion '!P200</f>
        <v>ZONA DE RIESGO INACEPTABLE</v>
      </c>
    </row>
    <row r="44" spans="1:8" s="92" customFormat="1" ht="38.25" x14ac:dyDescent="0.25">
      <c r="A44" s="331"/>
      <c r="B44" s="165" t="str">
        <f>'Admón. Riesgos'!C44</f>
        <v>41IN</v>
      </c>
      <c r="C44" s="104" t="str">
        <f>'Admón. Riesgos'!D44</f>
        <v xml:space="preserve">Dificultades en la solución de problemas con el internet a causa de los trámites a realizar con el proveedor. </v>
      </c>
      <c r="D44" s="26" t="str">
        <f>'Admón. Riesgos'!O44</f>
        <v>ZONA DE RIESGO INACEPTABLE</v>
      </c>
      <c r="E44" s="26" t="str">
        <f>'Valoracion '!L205</f>
        <v>ALTA</v>
      </c>
      <c r="F44" s="26" t="str">
        <f>'Valoracion '!N205</f>
        <v>FUERTE</v>
      </c>
      <c r="G44" s="26" t="str">
        <f t="shared" si="0"/>
        <v>FUERTEALTA</v>
      </c>
      <c r="H44" s="26" t="str">
        <f>'Valoracion '!P205</f>
        <v>ZONA DE RIESGO INACEPTABLE</v>
      </c>
    </row>
    <row r="45" spans="1:8" s="92" customFormat="1" ht="38.25" x14ac:dyDescent="0.25">
      <c r="A45" s="331"/>
      <c r="B45" s="165" t="str">
        <f>'Admón. Riesgos'!C45</f>
        <v>42IN</v>
      </c>
      <c r="C45" s="104" t="str">
        <f>'Admón. Riesgos'!D45</f>
        <v>El incumplimiento de parte de la oficina de control interno en la ejecución del programa de auditoria interna.</v>
      </c>
      <c r="D45" s="26" t="str">
        <f>'Admón. Riesgos'!O45</f>
        <v>ZONA DE RIESGO MODERADO</v>
      </c>
      <c r="E45" s="26" t="str">
        <f>'Valoracion '!L210</f>
        <v>ALTA</v>
      </c>
      <c r="F45" s="26" t="str">
        <f>'Valoracion '!N210</f>
        <v>FUERTE</v>
      </c>
      <c r="G45" s="26" t="str">
        <f t="shared" si="0"/>
        <v>FUERTEALTA</v>
      </c>
      <c r="H45" s="26" t="str">
        <f>'Valoracion '!P210</f>
        <v>ZONA DE RIESGO INACEPTABLE</v>
      </c>
    </row>
    <row r="46" spans="1:8" s="92" customFormat="1" ht="63.75" x14ac:dyDescent="0.25">
      <c r="A46" s="331"/>
      <c r="B46" s="165" t="str">
        <f>'Admón. Riesgos'!C46</f>
        <v>43IN</v>
      </c>
      <c r="C46" s="104" t="str">
        <f>'Admón. Riesgos'!D46</f>
        <v>La falta de información oportuna de parte de la oficina de control interno sobre el informe final de los resultados de las auditorías internas  realizadas al SIGC.</v>
      </c>
      <c r="D46" s="26" t="str">
        <f>'Admón. Riesgos'!O46</f>
        <v>ZONA DE RIESGO MODERADO</v>
      </c>
      <c r="E46" s="26" t="str">
        <f>'Valoracion '!L215</f>
        <v>BAJA</v>
      </c>
      <c r="F46" s="26" t="str">
        <f>'Valoracion '!N215</f>
        <v>LEVE</v>
      </c>
      <c r="G46" s="26" t="str">
        <f t="shared" si="0"/>
        <v>LEVEBAJA</v>
      </c>
      <c r="H46" s="26" t="str">
        <f>'Valoracion '!P215</f>
        <v>ZONA DE RIESGO ACEPTABLE</v>
      </c>
    </row>
    <row r="47" spans="1:8" s="92" customFormat="1" ht="102" x14ac:dyDescent="0.25">
      <c r="A47" s="331"/>
      <c r="B47" s="165" t="str">
        <f>'Admón. Riesgos'!C47</f>
        <v>44IN</v>
      </c>
      <c r="C47" s="104" t="str">
        <f>'Admón. Riesgos'!D47</f>
        <v>El atraso en la ejecución del  procedimiento de la revisión por la dirección causado por el desconocimiento de los hallazgos de auditorías encontrados en los diferentes procesos del SIGC. para la toma de decisiones oportunas y los planes de acción de mejora.</v>
      </c>
      <c r="D47" s="26" t="str">
        <f>'Admón. Riesgos'!O47</f>
        <v>ZONA DE RIESGO MODERADO</v>
      </c>
      <c r="E47" s="26" t="str">
        <f>'Valoracion '!L220</f>
        <v>MEDIA</v>
      </c>
      <c r="F47" s="26" t="str">
        <f>'Valoracion '!N220</f>
        <v>MODERADO</v>
      </c>
      <c r="G47" s="26" t="str">
        <f t="shared" si="0"/>
        <v>MODERADOMEDIA</v>
      </c>
      <c r="H47" s="26" t="str">
        <f>'Valoracion '!P220</f>
        <v>ZONA DE RIESGO IMPORTANTE</v>
      </c>
    </row>
    <row r="48" spans="1:8" s="92" customFormat="1" ht="51" x14ac:dyDescent="0.25">
      <c r="A48" s="331"/>
      <c r="B48" s="165" t="str">
        <f>'Admón. Riesgos'!C48</f>
        <v>45IN</v>
      </c>
      <c r="C48" s="104" t="str">
        <f>'Admón. Riesgos'!D48</f>
        <v>La falta de solicitudes de acciones preventivas, correctivas o de mejora  para subsanar los hallazgos de los procesos,</v>
      </c>
      <c r="D48" s="26" t="str">
        <f>'Admón. Riesgos'!O48</f>
        <v>ZONA DE RIESGO ACEPTABLE</v>
      </c>
      <c r="E48" s="26" t="str">
        <f>'Valoracion '!L225</f>
        <v>MEDIA</v>
      </c>
      <c r="F48" s="26" t="str">
        <f>'Valoracion '!N225</f>
        <v>MODERADO</v>
      </c>
      <c r="G48" s="26" t="str">
        <f t="shared" si="0"/>
        <v>MODERADOMEDIA</v>
      </c>
      <c r="H48" s="26" t="str">
        <f>'Valoracion '!P225</f>
        <v>ZONA DE RIESGO IMPORTANTE</v>
      </c>
    </row>
    <row r="49" spans="1:8" s="92" customFormat="1" ht="76.5" x14ac:dyDescent="0.25">
      <c r="A49" s="331"/>
      <c r="B49" s="165" t="str">
        <f>'Admón. Riesgos'!C49</f>
        <v>46IN</v>
      </c>
      <c r="C49" s="104" t="str">
        <f>'Admón. Riesgos'!D49</f>
        <v xml:space="preserve">El incumplimiento de las acciones de mejora para el cierre de las acciones correctivas por estar la actividad fuera del alcance  de los responsables de los procesos, dependiendo de la alta dirección. </v>
      </c>
      <c r="D49" s="26" t="str">
        <f>'Admón. Riesgos'!O49</f>
        <v>ZONA DE RIESGO ACEPTABLE</v>
      </c>
      <c r="E49" s="26" t="str">
        <f>'Valoracion '!L230</f>
        <v>BAJA</v>
      </c>
      <c r="F49" s="26" t="str">
        <f>'Valoracion '!N230</f>
        <v>LEVE</v>
      </c>
      <c r="G49" s="26" t="str">
        <f t="shared" si="0"/>
        <v>LEVEBAJA</v>
      </c>
      <c r="H49" s="26" t="str">
        <f>'Valoracion '!P230</f>
        <v>ZONA DE RIESGO ACEPTABLE</v>
      </c>
    </row>
    <row r="50" spans="1:8" s="92" customFormat="1" ht="63.75" x14ac:dyDescent="0.25">
      <c r="A50" s="331"/>
      <c r="B50" s="165" t="str">
        <f>'Admón. Riesgos'!C50</f>
        <v>47IN</v>
      </c>
      <c r="C50" s="104" t="str">
        <f>'Admón. Riesgos'!D50</f>
        <v>Desconocimiento del alcance del sistema de evaluación institucional por ser un proceso nuevo-si persiste afectaría su naturaleza de sistema y por tanto su funcionalidad</v>
      </c>
      <c r="D50" s="26" t="str">
        <f>'Admón. Riesgos'!O50</f>
        <v>ZONA DE RIESGO IMPORTANTE</v>
      </c>
      <c r="E50" s="26" t="str">
        <f>'Valoracion '!L235</f>
        <v>MEDIA</v>
      </c>
      <c r="F50" s="26" t="str">
        <f>'Valoracion '!N235</f>
        <v>MODERADO</v>
      </c>
      <c r="G50" s="26" t="str">
        <f t="shared" si="0"/>
        <v>MODERADOMEDIA</v>
      </c>
      <c r="H50" s="26" t="str">
        <f>'Valoracion '!P235</f>
        <v>ZONA DE RIESGO IMPORTANTE</v>
      </c>
    </row>
    <row r="51" spans="1:8" s="92" customFormat="1" ht="63.75" x14ac:dyDescent="0.25">
      <c r="A51" s="331"/>
      <c r="B51" s="165" t="str">
        <f>'Admón. Riesgos'!C51</f>
        <v>48IN</v>
      </c>
      <c r="C51" s="104" t="str">
        <f>'Admón. Riesgos'!D51</f>
        <v>Falta de capacitación pertinente al proceso-falta de apoyo institucional-si persiste el proceso cae en mecanicismo porque no hay actualización ni innovación.</v>
      </c>
      <c r="D51" s="26" t="str">
        <f>'Admón. Riesgos'!O51</f>
        <v>ZONA DE RIESGO IMPORTANTE</v>
      </c>
      <c r="E51" s="26" t="str">
        <f>'Valoracion '!L240</f>
        <v>MEDIA</v>
      </c>
      <c r="F51" s="26" t="str">
        <f>'Valoracion '!N240</f>
        <v>MODERADO</v>
      </c>
      <c r="G51" s="26" t="str">
        <f t="shared" si="0"/>
        <v>MODERADOMEDIA</v>
      </c>
      <c r="H51" s="26" t="str">
        <f>'Valoracion '!P240</f>
        <v>ZONA DE RIESGO IMPORTANTE</v>
      </c>
    </row>
    <row r="52" spans="1:8" s="92" customFormat="1" ht="51" x14ac:dyDescent="0.25">
      <c r="A52" s="331"/>
      <c r="B52" s="165" t="str">
        <f>'Admón. Riesgos'!C52</f>
        <v>49IN</v>
      </c>
      <c r="C52" s="104" t="str">
        <f>'Admón. Riesgos'!D52</f>
        <v>Falta de BACKUP o respaldo- porque no existe garantía de respaldo de información- si persiste quedamos sin información e historia del proceso</v>
      </c>
      <c r="D52" s="26" t="str">
        <f>'Admón. Riesgos'!O52</f>
        <v>ZONA DE RIESGO INACEPTABLE</v>
      </c>
      <c r="E52" s="26" t="str">
        <f>'Valoracion '!L245</f>
        <v>ALTA</v>
      </c>
      <c r="F52" s="26" t="str">
        <f>'Valoracion '!N245</f>
        <v>FUERTE</v>
      </c>
      <c r="G52" s="26" t="str">
        <f t="shared" si="0"/>
        <v>FUERTEALTA</v>
      </c>
      <c r="H52" s="26" t="str">
        <f>'Valoracion '!P245</f>
        <v>ZONA DE RIESGO INACEPTABLE</v>
      </c>
    </row>
    <row r="53" spans="1:8" s="92" customFormat="1" ht="63.75" x14ac:dyDescent="0.25">
      <c r="A53" s="331"/>
      <c r="B53" s="165" t="str">
        <f>'Admón. Riesgos'!C53</f>
        <v>50IN</v>
      </c>
      <c r="C53" s="104" t="str">
        <f>'Admón. Riesgos'!D53</f>
        <v>Manipulación de información - porque el modulo a implementar está siendo manejada por más de una persona-si persiste se altera la información y se tomarían malas decisiones</v>
      </c>
      <c r="D53" s="26" t="str">
        <f>'Admón. Riesgos'!O53</f>
        <v>ZONA DE RIESGO INACEPTABLE</v>
      </c>
      <c r="E53" s="26" t="str">
        <f>'Valoracion '!L250</f>
        <v>ALTA</v>
      </c>
      <c r="F53" s="26" t="str">
        <f>'Valoracion '!N250</f>
        <v>MODERADO</v>
      </c>
      <c r="G53" s="26" t="str">
        <f t="shared" si="0"/>
        <v>MODERADOALTA</v>
      </c>
      <c r="H53" s="26" t="str">
        <f>'Valoracion '!P250</f>
        <v>ZONA DE RIESGO INACEPTABLE</v>
      </c>
    </row>
    <row r="54" spans="1:8" s="92" customFormat="1" ht="51" x14ac:dyDescent="0.25">
      <c r="A54" s="331"/>
      <c r="B54" s="165" t="str">
        <f>'Admón. Riesgos'!C54</f>
        <v>51IN</v>
      </c>
      <c r="C54" s="104" t="str">
        <f>'Admón. Riesgos'!D54</f>
        <v>Insuficiente Implementación de la Política Institucional de Autoevaluación, Acreditación y Aseguramiento de la calidad.</v>
      </c>
      <c r="D54" s="26" t="str">
        <f>'Admón. Riesgos'!O54</f>
        <v>ZONA DE RIESGO INACEPTABLE</v>
      </c>
      <c r="E54" s="26" t="str">
        <f>'Valoracion '!L255</f>
        <v>MEDIA</v>
      </c>
      <c r="F54" s="26" t="str">
        <f>'Valoracion '!N255</f>
        <v>FUERTE</v>
      </c>
      <c r="G54" s="26" t="str">
        <f t="shared" si="0"/>
        <v>FUERTEMEDIA</v>
      </c>
      <c r="H54" s="26" t="str">
        <f>'Valoracion '!P255</f>
        <v>ZONA DE RIESGO INACEPTABLE</v>
      </c>
    </row>
    <row r="55" spans="1:8" s="92" customFormat="1" ht="38.25" x14ac:dyDescent="0.25">
      <c r="A55" s="331"/>
      <c r="B55" s="165" t="str">
        <f>'Admón. Riesgos'!C55</f>
        <v>52IN</v>
      </c>
      <c r="C55" s="119" t="str">
        <f>'Admón. Riesgos'!D55</f>
        <v>Deficiencia en la calidad técnica de los informes.</v>
      </c>
      <c r="D55" s="26" t="str">
        <f>'Admón. Riesgos'!O55</f>
        <v>ZONA DE RIESGO INACEPTABLE</v>
      </c>
      <c r="E55" s="26" t="str">
        <f>'Valoracion '!L260</f>
        <v>ALTA</v>
      </c>
      <c r="F55" s="26" t="str">
        <f>'Valoracion '!N260</f>
        <v>FUERTE</v>
      </c>
      <c r="G55" s="26" t="str">
        <f t="shared" si="0"/>
        <v>FUERTEALTA</v>
      </c>
      <c r="H55" s="26" t="str">
        <f>'Valoracion '!P260</f>
        <v>ZONA DE RIESGO INACEPTABLE</v>
      </c>
    </row>
    <row r="56" spans="1:8" s="92" customFormat="1" ht="63.75" customHeight="1" x14ac:dyDescent="0.25">
      <c r="A56" s="331"/>
      <c r="B56" s="165" t="str">
        <f>'Admón. Riesgos'!C56</f>
        <v>53IN</v>
      </c>
      <c r="C56" s="104" t="str">
        <f>'Admón. Riesgos'!D56</f>
        <v xml:space="preserve">Negación de la obtención y/o renovación de registro calificado y Acreditación </v>
      </c>
      <c r="D56" s="26" t="str">
        <f>'Admón. Riesgos'!O56</f>
        <v>ZONA DE RIESGO INACEPTABLE</v>
      </c>
      <c r="E56" s="26" t="str">
        <f>'Valoracion '!L265</f>
        <v>MEDIA</v>
      </c>
      <c r="F56" s="26" t="str">
        <f>'Valoracion '!N265</f>
        <v>FUERTE</v>
      </c>
      <c r="G56" s="26" t="str">
        <f t="shared" si="0"/>
        <v>FUERTEMEDIA</v>
      </c>
      <c r="H56" s="26" t="str">
        <f>'Valoracion '!P265</f>
        <v>ZONA DE RIESGO INACEPTABLE</v>
      </c>
    </row>
    <row r="57" spans="1:8" s="92" customFormat="1" ht="63.75" customHeight="1" x14ac:dyDescent="0.25">
      <c r="A57" s="331"/>
      <c r="B57" s="165" t="str">
        <f>'Admón. Riesgos'!C57</f>
        <v>54IN</v>
      </c>
      <c r="C57" s="104" t="str">
        <f>'Admón. Riesgos'!D57</f>
        <v>Incumplimiento del plan de trabajo del proceso de autoevaluación / acreditación.</v>
      </c>
      <c r="D57" s="26" t="str">
        <f>'Admón. Riesgos'!O57</f>
        <v>ZONA DE RIESGO MODERADO</v>
      </c>
      <c r="E57" s="26" t="str">
        <f>'Valoracion '!L270</f>
        <v>BAJA</v>
      </c>
      <c r="F57" s="26" t="str">
        <f>'Valoracion '!N270</f>
        <v>MODERADO</v>
      </c>
      <c r="G57" s="26" t="str">
        <f t="shared" si="0"/>
        <v>MODERADOBAJA</v>
      </c>
      <c r="H57" s="26" t="str">
        <f>'Valoracion '!P270</f>
        <v>ZONA DE RIESGO MODERADO</v>
      </c>
    </row>
    <row r="58" spans="1:8" s="92" customFormat="1" ht="63.75" customHeight="1" x14ac:dyDescent="0.25">
      <c r="A58" s="331"/>
      <c r="B58" s="165" t="str">
        <f>'Admón. Riesgos'!C58</f>
        <v>55IN</v>
      </c>
      <c r="C58" s="104" t="str">
        <f>'Admón. Riesgos'!D58</f>
        <v>Vencimiento del registro calificado.</v>
      </c>
      <c r="D58" s="26" t="str">
        <f>'Admón. Riesgos'!O58</f>
        <v>ZONA DE RIESGO IMPORTANTE</v>
      </c>
      <c r="E58" s="26" t="str">
        <f>'Valoracion '!L275</f>
        <v>BAJA</v>
      </c>
      <c r="F58" s="26" t="str">
        <f>'Valoracion '!N275</f>
        <v>FUERTE</v>
      </c>
      <c r="G58" s="26" t="str">
        <f t="shared" si="0"/>
        <v>FUERTEBAJA</v>
      </c>
      <c r="H58" s="26" t="str">
        <f>'Valoracion '!P275</f>
        <v>ZONA DE RIESGO IMPORTANTE</v>
      </c>
    </row>
    <row r="59" spans="1:8" s="92" customFormat="1" ht="63.75" customHeight="1" x14ac:dyDescent="0.25">
      <c r="A59" s="331"/>
      <c r="B59" s="165" t="str">
        <f>'Admón. Riesgos'!C59</f>
        <v>56IN</v>
      </c>
      <c r="C59" s="104" t="str">
        <f>'Admón. Riesgos'!D59</f>
        <v>Deficiencia en los canales de  comunicación y información entre los procesos.</v>
      </c>
      <c r="D59" s="26" t="str">
        <f>'Admón. Riesgos'!O59</f>
        <v>ZONA DE RIESGO INACEPTABLE</v>
      </c>
      <c r="E59" s="26" t="str">
        <f>'Valoracion '!L280</f>
        <v>ALTA</v>
      </c>
      <c r="F59" s="26" t="str">
        <f>'Valoracion '!N280</f>
        <v>MODERADO</v>
      </c>
      <c r="G59" s="26" t="str">
        <f t="shared" si="0"/>
        <v>MODERADOALTA</v>
      </c>
      <c r="H59" s="26" t="str">
        <f>'Valoracion '!P280</f>
        <v>ZONA DE RIESGO INACEPTABLE</v>
      </c>
    </row>
    <row r="60" spans="1:8" s="92" customFormat="1" ht="63.75" customHeight="1" x14ac:dyDescent="0.25">
      <c r="A60" s="331"/>
      <c r="B60" s="165" t="str">
        <f>'Admón. Riesgos'!C60</f>
        <v>57IN</v>
      </c>
      <c r="C60" s="104" t="str">
        <f>'Admón. Riesgos'!D60</f>
        <v xml:space="preserve">Insuficiente suministro de materiales y elementos de oficina para el desarrollo de las actividades academicas y administrativas, por incumplimento en la entrega de estos por parte del responsable del proceso de Compras y Mantenimiento. </v>
      </c>
      <c r="D60" s="26" t="str">
        <f>'Admón. Riesgos'!O60</f>
        <v>ZONA DE RIESGO ACEPTABLE</v>
      </c>
      <c r="E60" s="26" t="str">
        <f>'Valoracion '!L285</f>
        <v>BAJA</v>
      </c>
      <c r="F60" s="26" t="str">
        <f>'Valoracion '!N285</f>
        <v>LEVE</v>
      </c>
      <c r="G60" s="26" t="str">
        <f t="shared" si="0"/>
        <v>LEVEBAJA</v>
      </c>
      <c r="H60" s="26" t="str">
        <f>'Valoracion '!P285</f>
        <v>ZONA DE RIESGO ACEPTABLE</v>
      </c>
    </row>
    <row r="61" spans="1:8" s="92" customFormat="1" ht="63.75" customHeight="1" x14ac:dyDescent="0.25">
      <c r="A61" s="331"/>
      <c r="B61" s="165" t="str">
        <f>'Admón. Riesgos'!C61</f>
        <v>58IN</v>
      </c>
      <c r="C61" s="104" t="str">
        <f>'Admón. Riesgos'!D61</f>
        <v>Falta de oferta de programas academicos por demora del MEN en la asignación de pares academicos y en la emisión de conceptos y resoluciones de Registro Calificado.</v>
      </c>
      <c r="D61" s="26" t="str">
        <f>'Admón. Riesgos'!O61</f>
        <v>ZONA DE RIESGO INACEPTABLE</v>
      </c>
      <c r="E61" s="26" t="str">
        <f>'Valoracion '!L290</f>
        <v>ALTA</v>
      </c>
      <c r="F61" s="26" t="str">
        <f>'Valoracion '!N290</f>
        <v>FUERTE</v>
      </c>
      <c r="G61" s="26" t="str">
        <f t="shared" si="0"/>
        <v>FUERTEALTA</v>
      </c>
      <c r="H61" s="26" t="str">
        <f>'Valoracion '!P290</f>
        <v>ZONA DE RIESGO INACEPTABLE</v>
      </c>
    </row>
    <row r="62" spans="1:8" s="92" customFormat="1" ht="63.75" customHeight="1" x14ac:dyDescent="0.25">
      <c r="A62" s="331"/>
      <c r="B62" s="165" t="str">
        <f>'Admón. Riesgos'!C62</f>
        <v>59IN</v>
      </c>
      <c r="C62" s="104" t="str">
        <f>'Admón. Riesgos'!D62</f>
        <v>Deficiencia en la conectividad y baja utilización de los equipos de computo, por la intermitencia y debilidad del servicio de internet.</v>
      </c>
      <c r="D62" s="26" t="str">
        <f>'Admón. Riesgos'!O62</f>
        <v>ZONA DE RIESGO INACEPTABLE</v>
      </c>
      <c r="E62" s="26" t="str">
        <f>'Valoracion '!L295</f>
        <v>ALTA</v>
      </c>
      <c r="F62" s="26" t="str">
        <f>'Valoracion '!N295</f>
        <v>MODERADO</v>
      </c>
      <c r="G62" s="26" t="str">
        <f t="shared" si="0"/>
        <v>MODERADOALTA</v>
      </c>
      <c r="H62" s="26" t="str">
        <f>'Valoracion '!P295</f>
        <v>ZONA DE RIESGO INACEPTABLE</v>
      </c>
    </row>
    <row r="63" spans="1:8" s="92" customFormat="1" ht="63.75" customHeight="1" x14ac:dyDescent="0.25">
      <c r="A63" s="331"/>
      <c r="B63" s="165" t="str">
        <f>'Admón. Riesgos'!C63</f>
        <v>60IN</v>
      </c>
      <c r="C63" s="104" t="str">
        <f>'Admón. Riesgos'!D63</f>
        <v>Carencia de material bibliografico especifico, en los programas académicos</v>
      </c>
      <c r="D63" s="26" t="str">
        <f>'Admón. Riesgos'!O63</f>
        <v>ZONA DE RIESGO INACEPTABLE</v>
      </c>
      <c r="E63" s="26" t="str">
        <f>'Valoracion '!L300</f>
        <v>ALTA</v>
      </c>
      <c r="F63" s="26" t="str">
        <f>'Valoracion '!N300</f>
        <v>FUERTE</v>
      </c>
      <c r="G63" s="26" t="str">
        <f t="shared" si="0"/>
        <v>FUERTEALTA</v>
      </c>
      <c r="H63" s="26" t="str">
        <f>'Valoracion '!P300</f>
        <v>ZONA DE RIESGO INACEPTABLE</v>
      </c>
    </row>
    <row r="64" spans="1:8" s="92" customFormat="1" ht="63.75" customHeight="1" x14ac:dyDescent="0.25">
      <c r="A64" s="331"/>
      <c r="B64" s="165" t="str">
        <f>'Admón. Riesgos'!C64</f>
        <v>61IN</v>
      </c>
      <c r="C64" s="104" t="str">
        <f>'Admón. Riesgos'!D64</f>
        <v xml:space="preserve">Carencia de una Hemeroteca y de suscripción a revistas especializadas pertinentes a los diferentes programas ofertados.   </v>
      </c>
      <c r="D64" s="26" t="str">
        <f>'Admón. Riesgos'!O64</f>
        <v>ZONA DE RIESGO INACEPTABLE</v>
      </c>
      <c r="E64" s="26" t="str">
        <f>'Valoracion '!L305</f>
        <v>ALTA</v>
      </c>
      <c r="F64" s="26" t="str">
        <f>'Valoracion '!N305</f>
        <v>MODERADO</v>
      </c>
      <c r="G64" s="26"/>
      <c r="H64" s="26" t="str">
        <f>'Valoracion '!P305</f>
        <v>ZONA DE RIESGO INACEPTABLE</v>
      </c>
    </row>
    <row r="65" spans="1:8" s="92" customFormat="1" ht="63.75" customHeight="1" x14ac:dyDescent="0.25">
      <c r="A65" s="331"/>
      <c r="B65" s="165" t="str">
        <f>'Admón. Riesgos'!C65</f>
        <v>62IN</v>
      </c>
      <c r="C65" s="104" t="str">
        <f>'Admón. Riesgos'!D65</f>
        <v>Deficiente capacitación a los docentes para el manejo y uso eficiente de la herramienta Aulas GI de la plataforma Academusoft.</v>
      </c>
      <c r="D65" s="26" t="str">
        <f>'Admón. Riesgos'!O65</f>
        <v>ZONA DE RIESGO INACEPTABLE</v>
      </c>
      <c r="E65" s="26" t="str">
        <f>'Valoracion '!L310</f>
        <v>ALTA</v>
      </c>
      <c r="F65" s="26" t="str">
        <f>'Valoracion '!N310</f>
        <v>MODERADO</v>
      </c>
      <c r="G65" s="26"/>
      <c r="H65" s="26" t="str">
        <f>'Valoracion '!P310</f>
        <v>ZONA DE RIESGO INACEPTABLE</v>
      </c>
    </row>
    <row r="66" spans="1:8" s="92" customFormat="1" ht="63.75" customHeight="1" x14ac:dyDescent="0.25">
      <c r="A66" s="331"/>
      <c r="B66" s="165" t="str">
        <f>'Admón. Riesgos'!C66</f>
        <v>63IN</v>
      </c>
      <c r="C66" s="104" t="str">
        <f>'Admón. Riesgos'!D66</f>
        <v>Falta de seguridad en las instalaciones para la protección de los medios educativos e inadecuado uso de estos por los docentes.</v>
      </c>
      <c r="D66" s="26" t="str">
        <f>'Admón. Riesgos'!O66</f>
        <v>ZONA DE RIESGO IMPORTANTE</v>
      </c>
      <c r="E66" s="26" t="str">
        <f>'Valoracion '!L315</f>
        <v>MEDIA</v>
      </c>
      <c r="F66" s="26" t="str">
        <f>'Valoracion '!N315</f>
        <v>MODERADO</v>
      </c>
      <c r="G66" s="26"/>
      <c r="H66" s="26" t="str">
        <f>'Valoracion '!P315</f>
        <v>ZONA DE RIESGO IMPORTANTE</v>
      </c>
    </row>
    <row r="67" spans="1:8" s="92" customFormat="1" ht="63.75" customHeight="1" x14ac:dyDescent="0.25">
      <c r="A67" s="331"/>
      <c r="B67" s="165" t="str">
        <f>'Admón. Riesgos'!C67</f>
        <v>64IN</v>
      </c>
      <c r="C67" s="104" t="str">
        <f>'Admón. Riesgos'!D67</f>
        <v>Deficiente capacitación del equipo académico en la elaboración de Documentos Maestros por ciclos propedéeuticos</v>
      </c>
      <c r="D67" s="26" t="str">
        <f>'Admón. Riesgos'!O67</f>
        <v>ZONA DE RIESGO INACEPTABLE</v>
      </c>
      <c r="E67" s="26" t="str">
        <f>'Valoracion '!L320</f>
        <v>ALTA</v>
      </c>
      <c r="F67" s="26" t="str">
        <f>'Valoracion '!N320</f>
        <v>FUERTE</v>
      </c>
      <c r="G67" s="26" t="str">
        <f t="shared" si="0"/>
        <v>FUERTEALTA</v>
      </c>
      <c r="H67" s="26" t="str">
        <f>'Valoracion '!P320</f>
        <v>ZONA DE RIESGO INACEPTABLE</v>
      </c>
    </row>
    <row r="68" spans="1:8" s="92" customFormat="1" ht="65.25" customHeight="1" x14ac:dyDescent="0.25">
      <c r="A68" s="331"/>
      <c r="B68" s="165" t="str">
        <f>'Admón. Riesgos'!C68</f>
        <v>65IN</v>
      </c>
      <c r="C68" s="104" t="str">
        <f>'Admón. Riesgos'!D68</f>
        <v>Insuficiente suministro de materiales, herramientas y elementos para el desarrollo de la actividad académica de los docentes.</v>
      </c>
      <c r="D68" s="26" t="str">
        <f>'Admón. Riesgos'!O68</f>
        <v>ZONA DE RIESGO INACEPTABLE</v>
      </c>
      <c r="E68" s="26" t="str">
        <f>'Valoracion '!L325</f>
        <v>MEDIA</v>
      </c>
      <c r="F68" s="26" t="str">
        <f>'Valoracion '!N325</f>
        <v>FUERTE</v>
      </c>
      <c r="G68" s="26" t="str">
        <f t="shared" si="0"/>
        <v>FUERTEMEDIA</v>
      </c>
      <c r="H68" s="26" t="str">
        <f>'Valoracion '!P325</f>
        <v>ZONA DE RIESGO INACEPTABLE</v>
      </c>
    </row>
    <row r="69" spans="1:8" ht="102" x14ac:dyDescent="0.25">
      <c r="A69" s="331"/>
      <c r="B69" s="165" t="str">
        <f>'Admón. Riesgos'!C69</f>
        <v>66IN</v>
      </c>
      <c r="C69" s="104" t="str">
        <f>'Admón. Riesgos'!D69</f>
        <v>No cumplimiento de la comunidad académica a las actividades de investigación  programadas. Falta de claridad en la información, Falta de una divulgación organizada y suficiente. Organizar el proceso de comunicación e información de las diferentes actividades.</v>
      </c>
      <c r="D69" s="26" t="str">
        <f>'Admón. Riesgos'!O69</f>
        <v>ZONA DE RIESGO ACEPTABLE</v>
      </c>
      <c r="E69" s="26" t="str">
        <f>'Valoracion '!L330</f>
        <v>BAJA</v>
      </c>
      <c r="F69" s="26" t="str">
        <f>'Valoracion '!N330</f>
        <v>LEVE</v>
      </c>
      <c r="G69" s="26" t="str">
        <f t="shared" ref="G69:G74" si="1">CONCATENATE(F69,E69)</f>
        <v>LEVEBAJA</v>
      </c>
      <c r="H69" s="26" t="str">
        <f>'Valoracion '!P330</f>
        <v>ZONA DE RIESGO ACEPTABLE</v>
      </c>
    </row>
    <row r="70" spans="1:8" ht="127.5" x14ac:dyDescent="0.25">
      <c r="A70" s="331"/>
      <c r="B70" s="165" t="str">
        <f>'Admón. Riesgos'!C70</f>
        <v>67IN</v>
      </c>
      <c r="C70" s="104" t="str">
        <f>'Admón. Riesgos'!D70</f>
        <v>Incumplimiento de los requisitos para el desarrollo de convocatorias de investigación. por falta de transparencia y existencia de prioridad  e intereses personales y no institucionales para seleccionar los proyectos que reunan los requisitos exigidos. Falta de honestidad por parte de quien coordina el proceso. solicitar auditoria para el proceso de convocatoria.</v>
      </c>
      <c r="D70" s="26" t="str">
        <f>'Admón. Riesgos'!O70</f>
        <v>ZONA DE RIESGO ACEPTABLE</v>
      </c>
      <c r="E70" s="26" t="str">
        <f>'Valoracion '!L335</f>
        <v>BAJA</v>
      </c>
      <c r="F70" s="26" t="str">
        <f>'Valoracion '!N335</f>
        <v>LEVE</v>
      </c>
      <c r="G70" s="26" t="str">
        <f t="shared" si="1"/>
        <v>LEVEBAJA</v>
      </c>
      <c r="H70" s="26" t="str">
        <f>'Valoracion '!P335</f>
        <v>ZONA DE RIESGO ACEPTABLE</v>
      </c>
    </row>
    <row r="71" spans="1:8" ht="51" x14ac:dyDescent="0.25">
      <c r="A71" s="331"/>
      <c r="B71" s="165" t="str">
        <f>'Admón. Riesgos'!C71</f>
        <v>68IN</v>
      </c>
      <c r="C71" s="104" t="str">
        <f>'Admón. Riesgos'!D71</f>
        <v>falta de estimulos e inventivos que intervengan en la motivacion de los docentes para trabajar con el proceso de investigacion</v>
      </c>
      <c r="D71" s="26" t="str">
        <f>'Admón. Riesgos'!O71</f>
        <v>ZONA DE RIESGO ACEPTABLE</v>
      </c>
      <c r="E71" s="26" t="str">
        <f>'Valoracion '!L340</f>
        <v>BAJA</v>
      </c>
      <c r="F71" s="26" t="str">
        <f>'Valoracion '!N340</f>
        <v>LEVE</v>
      </c>
      <c r="G71" s="26" t="str">
        <f t="shared" si="1"/>
        <v>LEVEBAJA</v>
      </c>
      <c r="H71" s="26" t="str">
        <f>'Valoracion '!P340</f>
        <v>ZONA DE RIESGO ACEPTABLE</v>
      </c>
    </row>
    <row r="72" spans="1:8" ht="89.25" x14ac:dyDescent="0.25">
      <c r="A72" s="331"/>
      <c r="B72" s="165" t="str">
        <f>'Admón. Riesgos'!C72</f>
        <v>69IN</v>
      </c>
      <c r="C72" s="104" t="str">
        <f>'Admón. Riesgos'!D72</f>
        <v>Plagio en investigaciones de otros autores por falta de consultas bibliograficas. Revisar cautelosamente los proyectos e informes recepcionados en el centro se investigación. Dar a conocer a los autores la existencia de estos al presentarse la situación.</v>
      </c>
      <c r="D72" s="26" t="str">
        <f>'Admón. Riesgos'!O72</f>
        <v>ZONA DE RIESGO ACEPTABLE</v>
      </c>
      <c r="E72" s="26" t="str">
        <f>'Valoracion '!L345</f>
        <v>BAJA</v>
      </c>
      <c r="F72" s="26" t="str">
        <f>'Valoracion '!N345</f>
        <v>LEVE</v>
      </c>
      <c r="G72" s="26" t="str">
        <f t="shared" si="1"/>
        <v>LEVEBAJA</v>
      </c>
      <c r="H72" s="26" t="str">
        <f>'Valoracion '!P345</f>
        <v>ZONA DE RIESGO ACEPTABLE</v>
      </c>
    </row>
    <row r="73" spans="1:8" ht="89.25" x14ac:dyDescent="0.25">
      <c r="A73" s="331"/>
      <c r="B73" s="165" t="str">
        <f>'Admón. Riesgos'!C73</f>
        <v>70IN</v>
      </c>
      <c r="C73" s="104" t="str">
        <f>'Admón. Riesgos'!D73</f>
        <v>Incumplimiento en las actividades  actividades de investigación  programadas para cada año académico. Falta de planificación presuestal. Organizar de acuerdo al plan de acción anual las actividades a desarrollar.</v>
      </c>
      <c r="D73" s="26" t="str">
        <f>'Admón. Riesgos'!O73</f>
        <v>ZONA DE RIESGO IMPORTANTE</v>
      </c>
      <c r="E73" s="26" t="str">
        <f>'Valoracion '!L350</f>
        <v>MEDIA</v>
      </c>
      <c r="F73" s="26" t="str">
        <f>'Valoracion '!N350</f>
        <v>MODERADO</v>
      </c>
      <c r="G73" s="26" t="str">
        <f t="shared" si="1"/>
        <v>MODERADOMEDIA</v>
      </c>
      <c r="H73" s="26" t="str">
        <f>'Valoracion '!P350</f>
        <v>ZONA DE RIESGO IMPORTANTE</v>
      </c>
    </row>
    <row r="74" spans="1:8" ht="39" customHeight="1" x14ac:dyDescent="0.25">
      <c r="A74" s="331"/>
      <c r="B74" s="165" t="str">
        <f>'Admón. Riesgos'!C74</f>
        <v>71IN</v>
      </c>
      <c r="C74" s="104" t="str">
        <f>'Admón. Riesgos'!D74</f>
        <v xml:space="preserve">Seguimiento al tiempo de dedicación de los docentes a la investigación mediante resultados </v>
      </c>
      <c r="D74" s="26" t="str">
        <f>'Admón. Riesgos'!O74</f>
        <v>ZONA DE RIESGO IMPORTANTE</v>
      </c>
      <c r="E74" s="26" t="str">
        <f>'Valoracion '!L355</f>
        <v>MEDIA</v>
      </c>
      <c r="F74" s="26" t="str">
        <f>'Valoracion '!N355</f>
        <v>MODERADO</v>
      </c>
      <c r="G74" s="26" t="str">
        <f t="shared" si="1"/>
        <v>MODERADOMEDIA</v>
      </c>
      <c r="H74" s="26" t="str">
        <f>'Valoracion '!P355</f>
        <v>ZONA DE RIESGO IMPORTANTE</v>
      </c>
    </row>
    <row r="75" spans="1:8" ht="42.75" customHeight="1" x14ac:dyDescent="0.25">
      <c r="A75" s="331"/>
      <c r="B75" s="165" t="str">
        <f>'Admón. Riesgos'!C75</f>
        <v>72IN</v>
      </c>
      <c r="C75" s="104" t="str">
        <f>'Admón. Riesgos'!D75</f>
        <v>Deficiencia en el ofrecimiento del servicio de educacion continuada para los egresados</v>
      </c>
      <c r="D75" s="26" t="str">
        <f>'Admón. Riesgos'!O75</f>
        <v>ZONA DE RIESGO MODERADO</v>
      </c>
      <c r="E75" s="26" t="str">
        <f>'Valoracion '!L360</f>
        <v>BAJA</v>
      </c>
      <c r="F75" s="26" t="str">
        <f>'Valoracion '!N360</f>
        <v>MODERADO</v>
      </c>
      <c r="G75" s="26"/>
      <c r="H75" s="26" t="str">
        <f>'Valoracion '!P360</f>
        <v>ZONA DE RIESGO MODERADO</v>
      </c>
    </row>
    <row r="76" spans="1:8" ht="41.25" customHeight="1" x14ac:dyDescent="0.25">
      <c r="A76" s="331"/>
      <c r="B76" s="165" t="str">
        <f>'Admón. Riesgos'!C76</f>
        <v>73IN</v>
      </c>
      <c r="C76" s="104" t="str">
        <f>'Admón. Riesgos'!D76</f>
        <v xml:space="preserve">Poca participacion de los docentes de planta con las actividades de proyeccion social </v>
      </c>
      <c r="D76" s="26" t="str">
        <f>'Admón. Riesgos'!O76</f>
        <v>ZONA DE RIESGO ACEPTABLE</v>
      </c>
      <c r="E76" s="26" t="str">
        <f>'Valoracion '!L365</f>
        <v>BAJA</v>
      </c>
      <c r="F76" s="26" t="str">
        <f>'Valoracion '!N365</f>
        <v>LEVE</v>
      </c>
      <c r="G76" s="26"/>
      <c r="H76" s="26" t="str">
        <f>'Valoracion '!P365</f>
        <v>ZONA DE RIESGO ACEPTABLE</v>
      </c>
    </row>
    <row r="77" spans="1:8" ht="70.5" customHeight="1" x14ac:dyDescent="0.25">
      <c r="A77" s="331"/>
      <c r="B77" s="165" t="str">
        <f>'Admón. Riesgos'!C77</f>
        <v>74IN</v>
      </c>
      <c r="C77" s="104" t="str">
        <f>'Admón. Riesgos'!D77</f>
        <v xml:space="preserve">Poca asignación de recursos para realizar visitar a las empresas del sector productivo y a las empresas empleadoras para el debido seguimiento del Egresado.  </v>
      </c>
      <c r="D77" s="26" t="str">
        <f>'Admón. Riesgos'!O77</f>
        <v>ZONA DE RIESGO INACEPTABLE</v>
      </c>
      <c r="E77" s="120" t="s">
        <v>64</v>
      </c>
      <c r="F77" s="26" t="str">
        <f>'Valoracion '!N370</f>
        <v>MODERADO</v>
      </c>
      <c r="G77" s="26"/>
      <c r="H77" s="26" t="str">
        <f>'Valoracion '!P370</f>
        <v>ZONA DE RIESGO INACEPTABLE</v>
      </c>
    </row>
    <row r="78" spans="1:8" ht="80.25" customHeight="1" x14ac:dyDescent="0.25">
      <c r="A78" s="331"/>
      <c r="B78" s="165" t="str">
        <f>'Admón. Riesgos'!C78</f>
        <v>75IN</v>
      </c>
      <c r="C78" s="104" t="str">
        <f>'Admón. Riesgos'!D78</f>
        <v xml:space="preserve">Falta de implementación de un Sotfware para el procedimiento en las actividades de la Actualización de Datos de los Egresados. Ya que sin esto no se logra realizar un Seguimiento completo y exitoso al Egresado. </v>
      </c>
      <c r="D78" s="26" t="str">
        <f>'Admón. Riesgos'!O78</f>
        <v>ZONA DE RIESGO ACEPTABLE</v>
      </c>
      <c r="E78" s="26" t="str">
        <f>'Valoracion '!L375</f>
        <v>BAJA</v>
      </c>
      <c r="F78" s="26" t="str">
        <f>'Valoracion '!N375</f>
        <v>LEVE</v>
      </c>
      <c r="G78" s="26"/>
      <c r="H78" s="26" t="str">
        <f>'Valoracion '!P375</f>
        <v>ZONA DE RIESGO ACEPTABLE</v>
      </c>
    </row>
    <row r="79" spans="1:8" ht="55.5" customHeight="1" x14ac:dyDescent="0.25">
      <c r="A79" s="331"/>
      <c r="B79" s="165" t="str">
        <f>'Admón. Riesgos'!C79</f>
        <v>76IN</v>
      </c>
      <c r="C79" s="104" t="str">
        <f>'Admón. Riesgos'!D79</f>
        <v xml:space="preserve">Falta de recuros para publicidad de los programas academicos ofertados. Iniciativa de un  plan de marketing. </v>
      </c>
      <c r="D79" s="26" t="str">
        <f>'Admón. Riesgos'!O79</f>
        <v>ZONA DE RIESGO INACEPTABLE</v>
      </c>
      <c r="E79" s="26" t="str">
        <f>'Valoracion '!L380</f>
        <v>MEDIA</v>
      </c>
      <c r="F79" s="26" t="str">
        <f>'Valoracion '!N380</f>
        <v>FUERTE</v>
      </c>
      <c r="G79" s="26"/>
      <c r="H79" s="26" t="str">
        <f>'Valoracion '!P380</f>
        <v>ZONA DE RIESGO INACEPTABLE</v>
      </c>
    </row>
    <row r="80" spans="1:8" ht="61.5" customHeight="1" x14ac:dyDescent="0.25">
      <c r="A80" s="331"/>
      <c r="B80" s="165" t="str">
        <f>'Admón. Riesgos'!C80</f>
        <v>77IN</v>
      </c>
      <c r="C80" s="104" t="str">
        <f>'Admón. Riesgos'!D80</f>
        <v>Falta de espacio fisico para los grupos del area de la cultura y deporte, consultorio para las atenciones odontologicas, psicologicas.</v>
      </c>
      <c r="D80" s="26" t="str">
        <f>'Admón. Riesgos'!O80</f>
        <v>ZONA DE RIESGO IMPORTANTE</v>
      </c>
      <c r="E80" s="26" t="str">
        <f>'Valoracion '!L385</f>
        <v>MEDIA</v>
      </c>
      <c r="F80" s="26" t="str">
        <f>'Valoracion '!N385</f>
        <v>MODERADO</v>
      </c>
      <c r="G80" s="26"/>
      <c r="H80" s="26" t="str">
        <f>'Valoracion '!P385</f>
        <v>ZONA DE RIESGO IMPORTANTE</v>
      </c>
    </row>
    <row r="81" spans="1:8" ht="38.25" x14ac:dyDescent="0.25">
      <c r="A81" s="331"/>
      <c r="B81" s="165" t="str">
        <f>'Admón. Riesgos'!C81</f>
        <v>78IN</v>
      </c>
      <c r="C81" s="104" t="str">
        <f>'Admón. Riesgos'!D81</f>
        <v xml:space="preserve">Falta de recursos para desarrollar los proyectos, planes y programas. </v>
      </c>
      <c r="D81" s="26" t="str">
        <f>'Admón. Riesgos'!O81</f>
        <v>ZONA DE RIESGO INACEPTABLE</v>
      </c>
      <c r="E81" s="26" t="str">
        <f>'Valoracion '!L390</f>
        <v>MEDIA</v>
      </c>
      <c r="F81" s="26" t="str">
        <f>'Valoracion '!N390</f>
        <v>FUERTE</v>
      </c>
      <c r="G81" s="26"/>
      <c r="H81" s="26" t="str">
        <f>'Valoracion '!P390</f>
        <v>ZONA DE RIESGO INACEPTABLE</v>
      </c>
    </row>
    <row r="82" spans="1:8" ht="42.75" customHeight="1" x14ac:dyDescent="0.25">
      <c r="A82" s="331"/>
      <c r="B82" s="165" t="str">
        <f>'Admón. Riesgos'!C82</f>
        <v>79IN</v>
      </c>
      <c r="C82" s="104" t="str">
        <f>'Admón. Riesgos'!D82</f>
        <v xml:space="preserve">Falta de vinculacion del personal de apoyo a bienestar en la etapa del periodo de planeacion </v>
      </c>
      <c r="D82" s="26" t="str">
        <f>'Admón. Riesgos'!O82</f>
        <v>ZONA DE RIESGO IMPORTANTE</v>
      </c>
      <c r="E82" s="26" t="str">
        <f>'Valoracion '!L395</f>
        <v>MEDIA</v>
      </c>
      <c r="F82" s="26" t="str">
        <f>'Valoracion '!N395</f>
        <v>MODERADO</v>
      </c>
      <c r="G82" s="26"/>
      <c r="H82" s="26" t="str">
        <f>'Valoracion '!P395</f>
        <v>ZONA DE RIESGO IMPORTANTE</v>
      </c>
    </row>
    <row r="83" spans="1:8" ht="65.25" customHeight="1" x14ac:dyDescent="0.25">
      <c r="A83" s="331"/>
      <c r="B83" s="165" t="str">
        <f>'Admón. Riesgos'!C83</f>
        <v>80IN</v>
      </c>
      <c r="C83" s="104" t="str">
        <f>'Admón. Riesgos'!D83</f>
        <v>Insuficiencia en el suministro del material bibliográfico para el abastecimiento en consulta de los programas académicos actuales y futuros.</v>
      </c>
      <c r="D83" s="26" t="str">
        <f>'Admón. Riesgos'!O83</f>
        <v>ZONA DE RIESGO IMPORTANTE</v>
      </c>
      <c r="E83" s="26" t="str">
        <f>'Valoracion '!L400</f>
        <v>BAJA</v>
      </c>
      <c r="F83" s="26" t="str">
        <f>'Valoracion '!N400</f>
        <v>LEVE</v>
      </c>
      <c r="G83" s="26"/>
      <c r="H83" s="26" t="str">
        <f>'Valoracion '!P400</f>
        <v>ZONA DE RIESGO ACEPTABLE</v>
      </c>
    </row>
    <row r="84" spans="1:8" ht="63.75" x14ac:dyDescent="0.25">
      <c r="A84" s="331"/>
      <c r="B84" s="165" t="str">
        <f>'Admón. Riesgos'!C84</f>
        <v>81IN</v>
      </c>
      <c r="C84" s="104" t="str">
        <f>'Admón. Riesgos'!D84</f>
        <v xml:space="preserve">La oficina de Control y registro tenga en cuenta el listado del material bibliografico a los estudiantes que se encuentran en proceso de graduacion con el fin de recuperar dicho material </v>
      </c>
      <c r="D84" s="26" t="str">
        <f>'Admón. Riesgos'!O84</f>
        <v>ZONA DE RIESGO ACEPTABLE</v>
      </c>
      <c r="E84" s="26" t="str">
        <f>'Valoracion '!L405</f>
        <v>MEDIA</v>
      </c>
      <c r="F84" s="26" t="str">
        <f>'Valoracion '!N405</f>
        <v>MODERADO</v>
      </c>
      <c r="G84" s="26"/>
      <c r="H84" s="26" t="str">
        <f>'Valoracion '!P405</f>
        <v>ZONA DE RIESGO IMPORTANTE</v>
      </c>
    </row>
    <row r="85" spans="1:8" ht="51" x14ac:dyDescent="0.25">
      <c r="A85" s="331"/>
      <c r="B85" s="165" t="str">
        <f>'Admón. Riesgos'!C85</f>
        <v>82IN</v>
      </c>
      <c r="C85" s="104" t="str">
        <f>'Admón. Riesgos'!D85</f>
        <v>Operatividad del comité de biblioteca, para que asesore al coordinador en los diferentes proceso con el fin mejorar la prestacion del servicio</v>
      </c>
      <c r="D85" s="26" t="str">
        <f>'Admón. Riesgos'!O85</f>
        <v>ZONA DE RIESGO INACEPTABLE</v>
      </c>
      <c r="E85" s="26" t="str">
        <f>'Valoracion '!L410</f>
        <v>BAJA</v>
      </c>
      <c r="F85" s="26" t="str">
        <f>'Valoracion '!N410</f>
        <v>LEVE</v>
      </c>
      <c r="G85" s="26"/>
      <c r="H85" s="26" t="str">
        <f>'Valoracion '!P410</f>
        <v>ZONA DE RIESGO ACEPTABLE</v>
      </c>
    </row>
    <row r="86" spans="1:8" ht="38.25" x14ac:dyDescent="0.25">
      <c r="A86" s="331"/>
      <c r="B86" s="165" t="str">
        <f>'Admón. Riesgos'!C86</f>
        <v>83IN</v>
      </c>
      <c r="C86" s="104" t="str">
        <f>'Admón. Riesgos'!D86</f>
        <v xml:space="preserve">Devolucion oportuna del material bibliografico por parte de los estudiantes y docentes. </v>
      </c>
      <c r="D86" s="26" t="str">
        <f>'Admón. Riesgos'!O86</f>
        <v>ZONA DE RIESGO ACEPTABLE</v>
      </c>
      <c r="E86" s="26" t="str">
        <f>'Valoracion '!L415</f>
        <v>BAJA</v>
      </c>
      <c r="F86" s="26" t="str">
        <f>'Valoracion '!N415</f>
        <v>FUERTE</v>
      </c>
      <c r="G86" s="26"/>
      <c r="H86" s="26" t="str">
        <f>'Valoracion '!P415</f>
        <v>ZONA DE RIESGO IMPORTANTE</v>
      </c>
    </row>
    <row r="87" spans="1:8" ht="38.25" x14ac:dyDescent="0.25">
      <c r="A87" s="331"/>
      <c r="B87" s="165" t="str">
        <f>'Admón. Riesgos'!C87</f>
        <v>84IN</v>
      </c>
      <c r="C87" s="104" t="str">
        <f>'Admón. Riesgos'!D87</f>
        <v>La seguridad de la información por falta de BACKAP, para su custodia</v>
      </c>
      <c r="D87" s="26" t="str">
        <f>'Admón. Riesgos'!O87</f>
        <v>ZONA DE RIESGO INACEPTABLE</v>
      </c>
      <c r="E87" s="26" t="str">
        <f>'Valoracion '!L420</f>
        <v>ALTA</v>
      </c>
      <c r="F87" s="26" t="str">
        <f>'Valoracion '!N420</f>
        <v>FUERTE</v>
      </c>
      <c r="G87" s="26"/>
      <c r="H87" s="26" t="str">
        <f>'Valoracion '!P420</f>
        <v>ZONA DE RIESGO INACEPTABLE</v>
      </c>
    </row>
    <row r="88" spans="1:8" ht="38.25" x14ac:dyDescent="0.25">
      <c r="A88" s="331"/>
      <c r="B88" s="165" t="str">
        <f>'Admón. Riesgos'!C88</f>
        <v>85IN</v>
      </c>
      <c r="C88" s="104" t="str">
        <f>'Admón. Riesgos'!D88</f>
        <v>No fluye la información requerida para el desarrollo de los procedimientos</v>
      </c>
      <c r="D88" s="26" t="str">
        <f>'Admón. Riesgos'!O88</f>
        <v>ZONA DE RIESGO MODERADO</v>
      </c>
      <c r="E88" s="26" t="str">
        <f>'Valoracion '!L425</f>
        <v>BAJA</v>
      </c>
      <c r="F88" s="26" t="str">
        <f>'Valoracion '!N425</f>
        <v>MODERADO</v>
      </c>
      <c r="G88" s="26"/>
      <c r="H88" s="26" t="str">
        <f>'Valoracion '!P425</f>
        <v>ZONA DE RIESGO MODERADO</v>
      </c>
    </row>
    <row r="89" spans="1:8" ht="38.25" x14ac:dyDescent="0.25">
      <c r="A89" s="331"/>
      <c r="B89" s="165" t="str">
        <f>'Admón. Riesgos'!C89</f>
        <v>86IN</v>
      </c>
      <c r="C89" s="108" t="str">
        <f>'Admón. Riesgos'!D89</f>
        <v xml:space="preserve">Insuficiente material (Cajas) para la conservación de documentos y archivos físicos. </v>
      </c>
      <c r="D89" s="26" t="str">
        <f>'Admón. Riesgos'!O89</f>
        <v>ZONA DE RIESGO MODERADO</v>
      </c>
      <c r="E89" s="26" t="str">
        <f>'Valoracion '!L430</f>
        <v>BAJA</v>
      </c>
      <c r="F89" s="26" t="str">
        <f>'Valoracion '!N430</f>
        <v>MODERADO</v>
      </c>
      <c r="G89" s="26"/>
      <c r="H89" s="26" t="str">
        <f>'Valoracion '!P430</f>
        <v>ZONA DE RIESGO MODERADO</v>
      </c>
    </row>
    <row r="90" spans="1:8" ht="63.75" x14ac:dyDescent="0.25">
      <c r="A90" s="331"/>
      <c r="B90" s="165" t="str">
        <f>'Admón. Riesgos'!C90</f>
        <v>87IN</v>
      </c>
      <c r="C90" s="104" t="str">
        <f>'Admón. Riesgos'!D90</f>
        <v xml:space="preserve">Inasistencia a las capacitaciones por parte de los servidores con la finalidad de mejorar el desarrollo y crecimiento en las diferentes competencias laborales. </v>
      </c>
      <c r="D90" s="26" t="str">
        <f>'Admón. Riesgos'!O90</f>
        <v>ZONA DE RIESGO IMPORTANTE</v>
      </c>
      <c r="E90" s="26" t="str">
        <f>'Valoracion '!L435</f>
        <v>MEDIA</v>
      </c>
      <c r="F90" s="26" t="str">
        <f>'Valoracion '!N435</f>
        <v>MODERADO</v>
      </c>
      <c r="G90" s="26"/>
      <c r="H90" s="26" t="str">
        <f>'Valoracion '!P435</f>
        <v>ZONA DE RIESGO IMPORTANTE</v>
      </c>
    </row>
    <row r="91" spans="1:8" ht="54" customHeight="1" x14ac:dyDescent="0.25">
      <c r="A91" s="331"/>
      <c r="B91" s="165" t="str">
        <f>'Admón. Riesgos'!C91</f>
        <v>88IN</v>
      </c>
      <c r="C91" s="104" t="str">
        <f>'Admón. Riesgos'!D91</f>
        <v>Deficiencia en el procedimiento de induccion y reinduccion al personal,  para mejorar el desempeño en el puesto de trabajo</v>
      </c>
      <c r="D91" s="26" t="str">
        <f>'Admón. Riesgos'!O91</f>
        <v>ZONA DE RIESGO IMPORTANTE</v>
      </c>
      <c r="E91" s="26" t="str">
        <f>'Valoracion '!L440</f>
        <v>MEDIA</v>
      </c>
      <c r="F91" s="26" t="str">
        <f>'Valoracion '!N440</f>
        <v>MODERADO</v>
      </c>
      <c r="G91" s="26"/>
      <c r="H91" s="26" t="str">
        <f>'Valoracion '!P440</f>
        <v>ZONA DE RIESGO IMPORTANTE</v>
      </c>
    </row>
    <row r="92" spans="1:8" ht="80.25" customHeight="1" x14ac:dyDescent="0.25">
      <c r="A92" s="331"/>
      <c r="B92" s="165" t="str">
        <f>'Admón. Riesgos'!C92</f>
        <v>89IN</v>
      </c>
      <c r="C92" s="104" t="str">
        <f>'Admón. Riesgos'!D92</f>
        <v>Falta de motivación al personal administrativo y docente,  porque es escaza la utilizacion de incentivos y reconocimiento como mecanismos para exalte la labor que desempeña cada uno en la institución.</v>
      </c>
      <c r="D92" s="26" t="str">
        <f>'Admón. Riesgos'!O92</f>
        <v>ZONA DE RIESGO IMPORTANTE</v>
      </c>
      <c r="E92" s="26" t="str">
        <f>'Valoracion '!L445</f>
        <v>MEDIA</v>
      </c>
      <c r="F92" s="26" t="str">
        <f>'Valoracion '!N445</f>
        <v>MODERADO</v>
      </c>
      <c r="G92" s="26"/>
      <c r="H92" s="26" t="str">
        <f>'Valoracion '!P445</f>
        <v>ZONA DE RIESGO IMPORTANTE</v>
      </c>
    </row>
    <row r="93" spans="1:8" ht="47.25" customHeight="1" x14ac:dyDescent="0.25">
      <c r="A93" s="331"/>
      <c r="B93" s="165" t="str">
        <f>'Admón. Riesgos'!C93</f>
        <v>90IN</v>
      </c>
      <c r="C93" s="104" t="str">
        <f>'Admón. Riesgos'!D93</f>
        <v xml:space="preserve">Dificultad en la repccion de las evaaluaciones de desempeño para consolidar los resultados </v>
      </c>
      <c r="D93" s="26" t="str">
        <f>'Admón. Riesgos'!O93</f>
        <v>ZONA DE RIESGO MODERADO</v>
      </c>
      <c r="E93" s="26" t="str">
        <f>'Valoracion '!L450</f>
        <v>BAJA</v>
      </c>
      <c r="F93" s="26" t="str">
        <f>'Valoracion '!N450</f>
        <v>MODERADO</v>
      </c>
      <c r="G93" s="26"/>
      <c r="H93" s="26" t="str">
        <f>'Valoracion '!P450</f>
        <v>ZONA DE RIESGO MODERADO</v>
      </c>
    </row>
    <row r="94" spans="1:8" ht="45.75" customHeight="1" x14ac:dyDescent="0.25">
      <c r="A94" s="331"/>
      <c r="B94" s="165" t="str">
        <f>'Admón. Riesgos'!C94</f>
        <v>91IN</v>
      </c>
      <c r="C94" s="104" t="str">
        <f>'Admón. Riesgos'!D94</f>
        <v>Dificultad en la recepcion de las novedades presentadas durante el mes, para liquidar lo correspondiente</v>
      </c>
      <c r="D94" s="26" t="str">
        <f>'Admón. Riesgos'!O94</f>
        <v>ZONA DE RIESGO ACEPTABLE</v>
      </c>
      <c r="E94" s="26" t="str">
        <f>'Valoracion '!L455</f>
        <v>BAJA</v>
      </c>
      <c r="F94" s="26" t="str">
        <f>'Valoracion '!N455</f>
        <v>LEVE</v>
      </c>
      <c r="G94" s="26"/>
      <c r="H94" s="26" t="str">
        <f>'Valoracion '!P455</f>
        <v>ZONA DE RIESGO ACEPTABLE</v>
      </c>
    </row>
    <row r="95" spans="1:8" ht="54.75" customHeight="1" x14ac:dyDescent="0.25">
      <c r="A95" s="331"/>
      <c r="B95" s="165" t="str">
        <f>'Admón. Riesgos'!C95</f>
        <v>92IN</v>
      </c>
      <c r="C95" s="104" t="str">
        <f>'Admón. Riesgos'!D95</f>
        <v xml:space="preserve">Falta de actualizacion en la base de datos de los servidores de las semanas cotizadas en pension , para identificar los prepensionados </v>
      </c>
      <c r="D95" s="26" t="str">
        <f>'Admón. Riesgos'!O95</f>
        <v>ZONA DE RIESGO IMPORTANTE</v>
      </c>
      <c r="E95" s="26" t="str">
        <f>'Valoracion '!L460</f>
        <v>MEDIA</v>
      </c>
      <c r="F95" s="26" t="str">
        <f>'Valoracion '!N460</f>
        <v>MODERADO</v>
      </c>
      <c r="G95" s="26"/>
      <c r="H95" s="26" t="str">
        <f>'Valoracion '!P460</f>
        <v>ZONA DE RIESGO IMPORTANTE</v>
      </c>
    </row>
    <row r="96" spans="1:8" ht="51" customHeight="1" x14ac:dyDescent="0.25">
      <c r="A96" s="331"/>
      <c r="B96" s="165" t="str">
        <f>'Admón. Riesgos'!C96</f>
        <v>93IN</v>
      </c>
      <c r="C96" s="104" t="str">
        <f>'Admón. Riesgos'!D96</f>
        <v xml:space="preserve">Dificultad en la actualizacion las historias laborales de los servidores , con la finalidad de generar informacion veraz y oportuna </v>
      </c>
      <c r="D96" s="26" t="str">
        <f>'Admón. Riesgos'!O96</f>
        <v>ZONA DE RIESGO ACEPTABLE</v>
      </c>
      <c r="E96" s="26" t="str">
        <f>'Valoracion '!L465</f>
        <v>BAJA</v>
      </c>
      <c r="F96" s="26" t="str">
        <f>'Valoracion '!N465</f>
        <v>LEVE</v>
      </c>
      <c r="G96" s="26"/>
      <c r="H96" s="26" t="str">
        <f>'Valoracion '!P465</f>
        <v>ZONA DE RIESGO ACEPTABLE</v>
      </c>
    </row>
    <row r="97" spans="1:8" ht="38.25" x14ac:dyDescent="0.25">
      <c r="A97" s="331"/>
      <c r="B97" s="165" t="str">
        <f>'Admón. Riesgos'!C97</f>
        <v>94IN</v>
      </c>
      <c r="C97" s="104" t="str">
        <f>'Admón. Riesgos'!D97</f>
        <v xml:space="preserve">Aplicación de la TRD en cada una de las dependencias.  </v>
      </c>
      <c r="D97" s="26" t="str">
        <f>'Admón. Riesgos'!O97</f>
        <v>ZONA DE RIESGO ACEPTABLE</v>
      </c>
      <c r="E97" s="26" t="str">
        <f>'Valoracion '!L470</f>
        <v>BAJA</v>
      </c>
      <c r="F97" s="26" t="str">
        <f>'Valoracion '!N470</f>
        <v>LEVE</v>
      </c>
      <c r="G97" s="26"/>
      <c r="H97" s="26" t="str">
        <f>'Valoracion '!P470</f>
        <v>ZONA DE RIESGO ACEPTABLE</v>
      </c>
    </row>
    <row r="98" spans="1:8" ht="38.25" x14ac:dyDescent="0.25">
      <c r="A98" s="331"/>
      <c r="B98" s="165" t="str">
        <f>'Admón. Riesgos'!C98</f>
        <v>95IN</v>
      </c>
      <c r="C98" s="104" t="str">
        <f>'Admón. Riesgos'!D98</f>
        <v xml:space="preserve">Falta de la construcion de bodega de archivo central </v>
      </c>
      <c r="D98" s="26" t="str">
        <f>'Admón. Riesgos'!O98</f>
        <v>ZONA DE RIESGO INACEPTABLE</v>
      </c>
      <c r="E98" s="26" t="str">
        <f>'Valoracion '!L475</f>
        <v>ALTA</v>
      </c>
      <c r="F98" s="26" t="str">
        <f>'Valoracion '!N475</f>
        <v>MODERADO</v>
      </c>
      <c r="G98" s="26"/>
      <c r="H98" s="26" t="str">
        <f>'Valoracion '!P475</f>
        <v>ZONA DE RIESGO INACEPTABLE</v>
      </c>
    </row>
    <row r="99" spans="1:8" ht="51" x14ac:dyDescent="0.25">
      <c r="A99" s="331"/>
      <c r="B99" s="165" t="str">
        <f>'Admón. Riesgos'!C99</f>
        <v>96IN</v>
      </c>
      <c r="C99" s="104" t="str">
        <f>'Admón. Riesgos'!D99</f>
        <v>Falta de material adecuado para la debida conservacion de los documentos que reposan en el archivo de la institucion</v>
      </c>
      <c r="D99" s="26" t="str">
        <f>'Admón. Riesgos'!O99</f>
        <v>ZONA DE RIESGO MODERADO</v>
      </c>
      <c r="E99" s="26" t="str">
        <f>'Valoracion '!L480</f>
        <v>BAJA</v>
      </c>
      <c r="F99" s="26" t="str">
        <f>'Valoracion '!N480</f>
        <v>MODERADO</v>
      </c>
      <c r="G99" s="26"/>
      <c r="H99" s="26" t="str">
        <f>'Valoracion '!P480</f>
        <v>ZONA DE RIESGO MODERADO</v>
      </c>
    </row>
    <row r="100" spans="1:8" ht="63.75" x14ac:dyDescent="0.25">
      <c r="A100" s="331"/>
      <c r="B100" s="165" t="str">
        <f>'Admón. Riesgos'!C100</f>
        <v>97IN</v>
      </c>
      <c r="C100" s="104" t="str">
        <f>'Admón. Riesgos'!D100</f>
        <v xml:space="preserve">Falta de comunicación e información sobre  el ingreso de nuevo personal administrativo y de apoyo a la gestión  para proyectar la distribución y ubicación de los puestos de trabajo </v>
      </c>
      <c r="D100" s="26" t="str">
        <f>'Admón. Riesgos'!O100</f>
        <v>ZONA DE RIESGO MODERADO</v>
      </c>
      <c r="E100" s="26" t="str">
        <f>'Valoracion '!L485</f>
        <v>BAJA</v>
      </c>
      <c r="F100" s="26" t="str">
        <f>'Valoracion '!N485</f>
        <v>MODERADO</v>
      </c>
      <c r="G100" s="26"/>
      <c r="H100" s="26" t="str">
        <f>'Valoracion '!P485</f>
        <v>ZONA DE RIESGO MODERADO</v>
      </c>
    </row>
    <row r="101" spans="1:8" ht="65.25" customHeight="1" x14ac:dyDescent="0.25">
      <c r="A101" s="331"/>
      <c r="B101" s="165" t="str">
        <f>'Admón. Riesgos'!C101</f>
        <v>98IN</v>
      </c>
      <c r="C101" s="104" t="str">
        <f>'Admón. Riesgos'!D101</f>
        <v>Retraso en el cumplimiento de algunas necesidades requeridas en la oficina de compras a) módulo de inventario  b) actualización de inventario)</v>
      </c>
      <c r="D101" s="26" t="str">
        <f>'Admón. Riesgos'!O101</f>
        <v>ZONA DE RIESGO MODERADO</v>
      </c>
      <c r="E101" s="26" t="str">
        <f>'Valoracion '!L490</f>
        <v>BAJA</v>
      </c>
      <c r="F101" s="26" t="str">
        <f>'Valoracion '!N490</f>
        <v>MODERADO</v>
      </c>
      <c r="G101" s="26"/>
      <c r="H101" s="26" t="str">
        <f>'Valoracion '!P490</f>
        <v>ZONA DE RIESGO MODERADO</v>
      </c>
    </row>
    <row r="102" spans="1:8" ht="65.25" customHeight="1" x14ac:dyDescent="0.25">
      <c r="A102" s="331"/>
      <c r="B102" s="165" t="str">
        <f>'Admón. Riesgos'!C102</f>
        <v>99IN</v>
      </c>
      <c r="C102" s="104" t="str">
        <f>'Admón. Riesgos'!D102</f>
        <v>Ejecucion no oportuna del plan anual de auditoria por falta de planificacion, como insumo para el proceso de mejoramiento continuo</v>
      </c>
      <c r="D102" s="26" t="str">
        <f>'Admón. Riesgos'!O102</f>
        <v>ZONA DE RIESGO ACEPTABLE</v>
      </c>
      <c r="E102" s="26" t="str">
        <f>'Valoracion '!L495</f>
        <v>BAJA</v>
      </c>
      <c r="F102" s="26" t="str">
        <f>'Valoracion '!N495</f>
        <v>LEVE</v>
      </c>
      <c r="G102" s="26"/>
      <c r="H102" s="26" t="str">
        <f>'Valoracion '!P495</f>
        <v>ZONA DE RIESGO ACEPTABLE</v>
      </c>
    </row>
    <row r="103" spans="1:8" ht="63.75" x14ac:dyDescent="0.25">
      <c r="A103" s="331"/>
      <c r="B103" s="165" t="str">
        <f>'Admón. Riesgos'!C103</f>
        <v>100IN</v>
      </c>
      <c r="C103" s="104" t="str">
        <f>'Admón. Riesgos'!D103</f>
        <v xml:space="preserve">Dificultad en la comunicación con la alta direccion en las diferentes actividades que se desarrollan para el cumplimiento de las metas institucionales </v>
      </c>
      <c r="D103" s="26" t="str">
        <f>'Admón. Riesgos'!O103</f>
        <v>ZONA DE RIESGO MODERADO</v>
      </c>
      <c r="E103" s="26" t="str">
        <f>'Valoracion '!L500</f>
        <v>BAJA</v>
      </c>
      <c r="F103" s="26" t="str">
        <f>'Valoracion '!N500</f>
        <v>MODERADO</v>
      </c>
      <c r="G103" s="26"/>
      <c r="H103" s="26" t="str">
        <f>'Valoracion '!P500</f>
        <v>ZONA DE RIESGO MODERADO</v>
      </c>
    </row>
    <row r="104" spans="1:8" ht="51" x14ac:dyDescent="0.25">
      <c r="A104" s="331"/>
      <c r="B104" s="165" t="str">
        <f>'Admón. Riesgos'!C104</f>
        <v>101IN</v>
      </c>
      <c r="C104" s="104" t="str">
        <f>'Admón. Riesgos'!D104</f>
        <v xml:space="preserve">Dificultad en la elaboracion de trabajo por entrega no oportuna de informacion de algunos lideres de proceso para consolidar dicha informacion </v>
      </c>
      <c r="D104" s="26" t="str">
        <f>'Admón. Riesgos'!O104</f>
        <v>ZONA DE RIESGO IMPORTANTE</v>
      </c>
      <c r="E104" s="26" t="str">
        <f>'Valoracion '!L505</f>
        <v>MEDIA</v>
      </c>
      <c r="F104" s="26" t="str">
        <f>'Valoracion '!N505</f>
        <v>MODERADO</v>
      </c>
      <c r="G104" s="26"/>
      <c r="H104" s="26" t="str">
        <f>'Valoracion '!P505</f>
        <v>ZONA DE RIESGO IMPORTANTE</v>
      </c>
    </row>
    <row r="105" spans="1:8" ht="63.75" x14ac:dyDescent="0.25">
      <c r="A105" s="331"/>
      <c r="B105" s="165" t="str">
        <f>'Admón. Riesgos'!C105</f>
        <v>102IN</v>
      </c>
      <c r="C105" s="104" t="str">
        <f>'Admón. Riesgos'!D105</f>
        <v>Dificultad de cierre del plan de auditoria por no entregar oprturnamente los informes fineales  de auditoria por proceso para realizar las recomendaciones pertinentes</v>
      </c>
      <c r="D105" s="26" t="str">
        <f>'Admón. Riesgos'!O105</f>
        <v>ZONA DE RIESGO IMPORTANTE</v>
      </c>
      <c r="E105" s="26" t="str">
        <f>'Valoracion '!L510</f>
        <v>MEDIA</v>
      </c>
      <c r="F105" s="26" t="str">
        <f>'Valoracion '!N510</f>
        <v>MODERADO</v>
      </c>
      <c r="G105" s="26"/>
      <c r="H105" s="26" t="str">
        <f>'Valoracion '!P510</f>
        <v>ZONA DE RIESGO IMPORTANTE</v>
      </c>
    </row>
    <row r="106" spans="1:8" ht="38.25" x14ac:dyDescent="0.25">
      <c r="A106" s="332"/>
      <c r="B106" s="165" t="str">
        <f>'Admón. Riesgos'!C106</f>
        <v>103IN</v>
      </c>
      <c r="C106" s="104" t="str">
        <f>'Admón. Riesgos'!D106</f>
        <v xml:space="preserve">Deficiencia en el seguimiento  a la informacion contable con el fin de reflejar la situacion real de la Institucion </v>
      </c>
      <c r="D106" s="26" t="str">
        <f>'Admón. Riesgos'!O106</f>
        <v>ZONA DE RIESGO IMPORTANTE</v>
      </c>
      <c r="E106" s="26" t="str">
        <f>'Valoracion '!L515</f>
        <v>MEDIA</v>
      </c>
      <c r="F106" s="26" t="str">
        <f>'Valoracion '!N515</f>
        <v>MODERADO</v>
      </c>
      <c r="G106" s="26"/>
      <c r="H106" s="26" t="str">
        <f>'Valoracion '!P515</f>
        <v>ZONA DE RIESGO IMPORTANTE</v>
      </c>
    </row>
    <row r="107" spans="1:8" x14ac:dyDescent="0.25">
      <c r="A107" s="103" t="s">
        <v>0</v>
      </c>
      <c r="B107" s="328" t="s">
        <v>184</v>
      </c>
      <c r="C107" s="329"/>
      <c r="D107" s="329"/>
      <c r="E107" s="329"/>
      <c r="F107" s="124" t="s">
        <v>3</v>
      </c>
      <c r="G107" s="330"/>
      <c r="H107" s="125">
        <v>42340</v>
      </c>
    </row>
    <row r="108" spans="1:8" x14ac:dyDescent="0.25">
      <c r="A108" s="103" t="s">
        <v>1</v>
      </c>
      <c r="B108" s="328" t="s">
        <v>184</v>
      </c>
      <c r="C108" s="329"/>
      <c r="D108" s="329"/>
      <c r="E108" s="329"/>
      <c r="F108" s="103" t="s">
        <v>3</v>
      </c>
      <c r="G108" s="330"/>
      <c r="H108" s="125">
        <v>42340</v>
      </c>
    </row>
    <row r="109" spans="1:8" x14ac:dyDescent="0.25">
      <c r="A109" s="103" t="s">
        <v>2</v>
      </c>
      <c r="B109" s="328" t="s">
        <v>202</v>
      </c>
      <c r="C109" s="329"/>
      <c r="D109" s="329"/>
      <c r="E109" s="329"/>
      <c r="F109" s="103" t="s">
        <v>3</v>
      </c>
      <c r="G109" s="330"/>
      <c r="H109" s="125">
        <v>42340</v>
      </c>
    </row>
    <row r="110" spans="1:8" x14ac:dyDescent="0.25">
      <c r="B110" s="123"/>
    </row>
    <row r="111" spans="1:8" x14ac:dyDescent="0.25">
      <c r="B111" s="123"/>
    </row>
    <row r="112" spans="1:8" x14ac:dyDescent="0.25">
      <c r="B112" s="123"/>
    </row>
    <row r="113" spans="2:2" x14ac:dyDescent="0.25">
      <c r="B113" s="123"/>
    </row>
    <row r="114" spans="2:2" x14ac:dyDescent="0.25">
      <c r="B114" s="123"/>
    </row>
    <row r="115" spans="2:2" x14ac:dyDescent="0.25">
      <c r="B115" s="123"/>
    </row>
    <row r="116" spans="2:2" x14ac:dyDescent="0.25">
      <c r="B116" s="123"/>
    </row>
    <row r="117" spans="2:2" x14ac:dyDescent="0.25">
      <c r="B117" s="123"/>
    </row>
    <row r="118" spans="2:2" x14ac:dyDescent="0.25">
      <c r="B118" s="123"/>
    </row>
    <row r="119" spans="2:2" x14ac:dyDescent="0.25">
      <c r="B119" s="123"/>
    </row>
    <row r="120" spans="2:2" x14ac:dyDescent="0.25">
      <c r="B120" s="123"/>
    </row>
    <row r="121" spans="2:2" x14ac:dyDescent="0.25">
      <c r="B121" s="123"/>
    </row>
    <row r="122" spans="2:2" x14ac:dyDescent="0.25">
      <c r="B122" s="123"/>
    </row>
    <row r="123" spans="2:2" x14ac:dyDescent="0.25">
      <c r="B123" s="123"/>
    </row>
    <row r="124" spans="2:2" x14ac:dyDescent="0.25">
      <c r="B124" s="123"/>
    </row>
  </sheetData>
  <mergeCells count="7">
    <mergeCell ref="A4:A106"/>
    <mergeCell ref="B2:B3"/>
    <mergeCell ref="C2:C3"/>
    <mergeCell ref="E2:H2"/>
    <mergeCell ref="B107:E107"/>
    <mergeCell ref="B108:E108"/>
    <mergeCell ref="B109:E109"/>
  </mergeCells>
  <phoneticPr fontId="3" type="noConversion"/>
  <conditionalFormatting sqref="D4 H4 D68:D106 H68:H106 D8:D29 H8:H29">
    <cfRule type="cellIs" dxfId="299" priority="353" stopIfTrue="1" operator="equal">
      <formula>"ZONA DE RIESGO IMPORTANTE"</formula>
    </cfRule>
    <cfRule type="cellIs" dxfId="298" priority="354" stopIfTrue="1" operator="equal">
      <formula>"ZONA DE RIESGO MODERADO"</formula>
    </cfRule>
    <cfRule type="cellIs" dxfId="297" priority="355" stopIfTrue="1" operator="equal">
      <formula>"ZONA DE RIESGO ACEPTABLE"</formula>
    </cfRule>
  </conditionalFormatting>
  <conditionalFormatting sqref="F4 F68:F106 F8:F29">
    <cfRule type="cellIs" dxfId="296" priority="356" stopIfTrue="1" operator="equal">
      <formula>"FUERTE"</formula>
    </cfRule>
    <cfRule type="cellIs" dxfId="295" priority="357" stopIfTrue="1" operator="equal">
      <formula>"MODERADO"</formula>
    </cfRule>
    <cfRule type="cellIs" dxfId="294" priority="358" stopIfTrue="1" operator="equal">
      <formula>"LEVE"</formula>
    </cfRule>
  </conditionalFormatting>
  <conditionalFormatting sqref="E4 E68:E106 E8:E29">
    <cfRule type="cellIs" dxfId="293" priority="359" stopIfTrue="1" operator="equal">
      <formula>"ALTA"</formula>
    </cfRule>
    <cfRule type="cellIs" dxfId="292" priority="360" stopIfTrue="1" operator="equal">
      <formula>"MEDIA"</formula>
    </cfRule>
    <cfRule type="cellIs" dxfId="291" priority="361" stopIfTrue="1" operator="equal">
      <formula>"BAJA"</formula>
    </cfRule>
  </conditionalFormatting>
  <conditionalFormatting sqref="D4 H4 D68:D106 H68:H106 D8:D29 H8:H29">
    <cfRule type="cellIs" dxfId="290" priority="352" stopIfTrue="1" operator="equal">
      <formula>"ZONA DE RIESGO INACEPTABLE"</formula>
    </cfRule>
  </conditionalFormatting>
  <conditionalFormatting sqref="H67 D67">
    <cfRule type="cellIs" dxfId="289" priority="322" stopIfTrue="1" operator="equal">
      <formula>"ZONA DE RIESGO IMPORTANTE"</formula>
    </cfRule>
    <cfRule type="cellIs" dxfId="288" priority="323" stopIfTrue="1" operator="equal">
      <formula>"ZONA DE RIESGO MODERADO"</formula>
    </cfRule>
    <cfRule type="cellIs" dxfId="287" priority="324" stopIfTrue="1" operator="equal">
      <formula>"ZONA DE RIESGO ACEPTABLE"</formula>
    </cfRule>
  </conditionalFormatting>
  <conditionalFormatting sqref="F67">
    <cfRule type="cellIs" dxfId="286" priority="325" stopIfTrue="1" operator="equal">
      <formula>"FUERTE"</formula>
    </cfRule>
    <cfRule type="cellIs" dxfId="285" priority="326" stopIfTrue="1" operator="equal">
      <formula>"MODERADO"</formula>
    </cfRule>
    <cfRule type="cellIs" dxfId="284" priority="327" stopIfTrue="1" operator="equal">
      <formula>"LEVE"</formula>
    </cfRule>
  </conditionalFormatting>
  <conditionalFormatting sqref="E67">
    <cfRule type="cellIs" dxfId="283" priority="328" stopIfTrue="1" operator="equal">
      <formula>"ALTA"</formula>
    </cfRule>
    <cfRule type="cellIs" dxfId="282" priority="329" stopIfTrue="1" operator="equal">
      <formula>"MEDIA"</formula>
    </cfRule>
    <cfRule type="cellIs" dxfId="281" priority="330" stopIfTrue="1" operator="equal">
      <formula>"BAJA"</formula>
    </cfRule>
  </conditionalFormatting>
  <conditionalFormatting sqref="H67 D67">
    <cfRule type="cellIs" dxfId="280" priority="321" stopIfTrue="1" operator="equal">
      <formula>"ZONA DE RIESGO INACEPTABLE"</formula>
    </cfRule>
  </conditionalFormatting>
  <conditionalFormatting sqref="D63:D66 H63:H66">
    <cfRule type="cellIs" dxfId="279" priority="312" stopIfTrue="1" operator="equal">
      <formula>"ZONA DE RIESGO IMPORTANTE"</formula>
    </cfRule>
    <cfRule type="cellIs" dxfId="278" priority="313" stopIfTrue="1" operator="equal">
      <formula>"ZONA DE RIESGO MODERADO"</formula>
    </cfRule>
    <cfRule type="cellIs" dxfId="277" priority="314" stopIfTrue="1" operator="equal">
      <formula>"ZONA DE RIESGO ACEPTABLE"</formula>
    </cfRule>
  </conditionalFormatting>
  <conditionalFormatting sqref="F63:F66">
    <cfRule type="cellIs" dxfId="276" priority="315" stopIfTrue="1" operator="equal">
      <formula>"FUERTE"</formula>
    </cfRule>
    <cfRule type="cellIs" dxfId="275" priority="316" stopIfTrue="1" operator="equal">
      <formula>"MODERADO"</formula>
    </cfRule>
    <cfRule type="cellIs" dxfId="274" priority="317" stopIfTrue="1" operator="equal">
      <formula>"LEVE"</formula>
    </cfRule>
  </conditionalFormatting>
  <conditionalFormatting sqref="E63:E66">
    <cfRule type="cellIs" dxfId="273" priority="318" stopIfTrue="1" operator="equal">
      <formula>"ALTA"</formula>
    </cfRule>
    <cfRule type="cellIs" dxfId="272" priority="319" stopIfTrue="1" operator="equal">
      <formula>"MEDIA"</formula>
    </cfRule>
    <cfRule type="cellIs" dxfId="271" priority="320" stopIfTrue="1" operator="equal">
      <formula>"BAJA"</formula>
    </cfRule>
  </conditionalFormatting>
  <conditionalFormatting sqref="D63:D66 H63:H66">
    <cfRule type="cellIs" dxfId="270" priority="311" stopIfTrue="1" operator="equal">
      <formula>"ZONA DE RIESGO INACEPTABLE"</formula>
    </cfRule>
  </conditionalFormatting>
  <conditionalFormatting sqref="H62 D62">
    <cfRule type="cellIs" dxfId="269" priority="302" stopIfTrue="1" operator="equal">
      <formula>"ZONA DE RIESGO IMPORTANTE"</formula>
    </cfRule>
    <cfRule type="cellIs" dxfId="268" priority="303" stopIfTrue="1" operator="equal">
      <formula>"ZONA DE RIESGO MODERADO"</formula>
    </cfRule>
    <cfRule type="cellIs" dxfId="267" priority="304" stopIfTrue="1" operator="equal">
      <formula>"ZONA DE RIESGO ACEPTABLE"</formula>
    </cfRule>
  </conditionalFormatting>
  <conditionalFormatting sqref="F62">
    <cfRule type="cellIs" dxfId="266" priority="305" stopIfTrue="1" operator="equal">
      <formula>"FUERTE"</formula>
    </cfRule>
    <cfRule type="cellIs" dxfId="265" priority="306" stopIfTrue="1" operator="equal">
      <formula>"MODERADO"</formula>
    </cfRule>
    <cfRule type="cellIs" dxfId="264" priority="307" stopIfTrue="1" operator="equal">
      <formula>"LEVE"</formula>
    </cfRule>
  </conditionalFormatting>
  <conditionalFormatting sqref="E62">
    <cfRule type="cellIs" dxfId="263" priority="308" stopIfTrue="1" operator="equal">
      <formula>"ALTA"</formula>
    </cfRule>
    <cfRule type="cellIs" dxfId="262" priority="309" stopIfTrue="1" operator="equal">
      <formula>"MEDIA"</formula>
    </cfRule>
    <cfRule type="cellIs" dxfId="261" priority="310" stopIfTrue="1" operator="equal">
      <formula>"BAJA"</formula>
    </cfRule>
  </conditionalFormatting>
  <conditionalFormatting sqref="H62 D62">
    <cfRule type="cellIs" dxfId="260" priority="301" stopIfTrue="1" operator="equal">
      <formula>"ZONA DE RIESGO INACEPTABLE"</formula>
    </cfRule>
  </conditionalFormatting>
  <conditionalFormatting sqref="H61 D61">
    <cfRule type="cellIs" dxfId="259" priority="292" stopIfTrue="1" operator="equal">
      <formula>"ZONA DE RIESGO IMPORTANTE"</formula>
    </cfRule>
    <cfRule type="cellIs" dxfId="258" priority="293" stopIfTrue="1" operator="equal">
      <formula>"ZONA DE RIESGO MODERADO"</formula>
    </cfRule>
    <cfRule type="cellIs" dxfId="257" priority="294" stopIfTrue="1" operator="equal">
      <formula>"ZONA DE RIESGO ACEPTABLE"</formula>
    </cfRule>
  </conditionalFormatting>
  <conditionalFormatting sqref="F61">
    <cfRule type="cellIs" dxfId="256" priority="295" stopIfTrue="1" operator="equal">
      <formula>"FUERTE"</formula>
    </cfRule>
    <cfRule type="cellIs" dxfId="255" priority="296" stopIfTrue="1" operator="equal">
      <formula>"MODERADO"</formula>
    </cfRule>
    <cfRule type="cellIs" dxfId="254" priority="297" stopIfTrue="1" operator="equal">
      <formula>"LEVE"</formula>
    </cfRule>
  </conditionalFormatting>
  <conditionalFormatting sqref="E61">
    <cfRule type="cellIs" dxfId="253" priority="298" stopIfTrue="1" operator="equal">
      <formula>"ALTA"</formula>
    </cfRule>
    <cfRule type="cellIs" dxfId="252" priority="299" stopIfTrue="1" operator="equal">
      <formula>"MEDIA"</formula>
    </cfRule>
    <cfRule type="cellIs" dxfId="251" priority="300" stopIfTrue="1" operator="equal">
      <formula>"BAJA"</formula>
    </cfRule>
  </conditionalFormatting>
  <conditionalFormatting sqref="H61 D61">
    <cfRule type="cellIs" dxfId="250" priority="291" stopIfTrue="1" operator="equal">
      <formula>"ZONA DE RIESGO INACEPTABLE"</formula>
    </cfRule>
  </conditionalFormatting>
  <conditionalFormatting sqref="H60 D60">
    <cfRule type="cellIs" dxfId="249" priority="282" stopIfTrue="1" operator="equal">
      <formula>"ZONA DE RIESGO IMPORTANTE"</formula>
    </cfRule>
    <cfRule type="cellIs" dxfId="248" priority="283" stopIfTrue="1" operator="equal">
      <formula>"ZONA DE RIESGO MODERADO"</formula>
    </cfRule>
    <cfRule type="cellIs" dxfId="247" priority="284" stopIfTrue="1" operator="equal">
      <formula>"ZONA DE RIESGO ACEPTABLE"</formula>
    </cfRule>
  </conditionalFormatting>
  <conditionalFormatting sqref="F60">
    <cfRule type="cellIs" dxfId="246" priority="285" stopIfTrue="1" operator="equal">
      <formula>"FUERTE"</formula>
    </cfRule>
    <cfRule type="cellIs" dxfId="245" priority="286" stopIfTrue="1" operator="equal">
      <formula>"MODERADO"</formula>
    </cfRule>
    <cfRule type="cellIs" dxfId="244" priority="287" stopIfTrue="1" operator="equal">
      <formula>"LEVE"</formula>
    </cfRule>
  </conditionalFormatting>
  <conditionalFormatting sqref="E60">
    <cfRule type="cellIs" dxfId="243" priority="288" stopIfTrue="1" operator="equal">
      <formula>"ALTA"</formula>
    </cfRule>
    <cfRule type="cellIs" dxfId="242" priority="289" stopIfTrue="1" operator="equal">
      <formula>"MEDIA"</formula>
    </cfRule>
    <cfRule type="cellIs" dxfId="241" priority="290" stopIfTrue="1" operator="equal">
      <formula>"BAJA"</formula>
    </cfRule>
  </conditionalFormatting>
  <conditionalFormatting sqref="H60 D60">
    <cfRule type="cellIs" dxfId="240" priority="281" stopIfTrue="1" operator="equal">
      <formula>"ZONA DE RIESGO INACEPTABLE"</formula>
    </cfRule>
  </conditionalFormatting>
  <conditionalFormatting sqref="H59 D59">
    <cfRule type="cellIs" dxfId="239" priority="272" stopIfTrue="1" operator="equal">
      <formula>"ZONA DE RIESGO IMPORTANTE"</formula>
    </cfRule>
    <cfRule type="cellIs" dxfId="238" priority="273" stopIfTrue="1" operator="equal">
      <formula>"ZONA DE RIESGO MODERADO"</formula>
    </cfRule>
    <cfRule type="cellIs" dxfId="237" priority="274" stopIfTrue="1" operator="equal">
      <formula>"ZONA DE RIESGO ACEPTABLE"</formula>
    </cfRule>
  </conditionalFormatting>
  <conditionalFormatting sqref="F59">
    <cfRule type="cellIs" dxfId="236" priority="275" stopIfTrue="1" operator="equal">
      <formula>"FUERTE"</formula>
    </cfRule>
    <cfRule type="cellIs" dxfId="235" priority="276" stopIfTrue="1" operator="equal">
      <formula>"MODERADO"</formula>
    </cfRule>
    <cfRule type="cellIs" dxfId="234" priority="277" stopIfTrue="1" operator="equal">
      <formula>"LEVE"</formula>
    </cfRule>
  </conditionalFormatting>
  <conditionalFormatting sqref="E59">
    <cfRule type="cellIs" dxfId="233" priority="278" stopIfTrue="1" operator="equal">
      <formula>"ALTA"</formula>
    </cfRule>
    <cfRule type="cellIs" dxfId="232" priority="279" stopIfTrue="1" operator="equal">
      <formula>"MEDIA"</formula>
    </cfRule>
    <cfRule type="cellIs" dxfId="231" priority="280" stopIfTrue="1" operator="equal">
      <formula>"BAJA"</formula>
    </cfRule>
  </conditionalFormatting>
  <conditionalFormatting sqref="H59 D59">
    <cfRule type="cellIs" dxfId="230" priority="271" stopIfTrue="1" operator="equal">
      <formula>"ZONA DE RIESGO INACEPTABLE"</formula>
    </cfRule>
  </conditionalFormatting>
  <conditionalFormatting sqref="H58 D58">
    <cfRule type="cellIs" dxfId="229" priority="262" stopIfTrue="1" operator="equal">
      <formula>"ZONA DE RIESGO IMPORTANTE"</formula>
    </cfRule>
    <cfRule type="cellIs" dxfId="228" priority="263" stopIfTrue="1" operator="equal">
      <formula>"ZONA DE RIESGO MODERADO"</formula>
    </cfRule>
    <cfRule type="cellIs" dxfId="227" priority="264" stopIfTrue="1" operator="equal">
      <formula>"ZONA DE RIESGO ACEPTABLE"</formula>
    </cfRule>
  </conditionalFormatting>
  <conditionalFormatting sqref="F58">
    <cfRule type="cellIs" dxfId="226" priority="265" stopIfTrue="1" operator="equal">
      <formula>"FUERTE"</formula>
    </cfRule>
    <cfRule type="cellIs" dxfId="225" priority="266" stopIfTrue="1" operator="equal">
      <formula>"MODERADO"</formula>
    </cfRule>
    <cfRule type="cellIs" dxfId="224" priority="267" stopIfTrue="1" operator="equal">
      <formula>"LEVE"</formula>
    </cfRule>
  </conditionalFormatting>
  <conditionalFormatting sqref="E58">
    <cfRule type="cellIs" dxfId="223" priority="268" stopIfTrue="1" operator="equal">
      <formula>"ALTA"</formula>
    </cfRule>
    <cfRule type="cellIs" dxfId="222" priority="269" stopIfTrue="1" operator="equal">
      <formula>"MEDIA"</formula>
    </cfRule>
    <cfRule type="cellIs" dxfId="221" priority="270" stopIfTrue="1" operator="equal">
      <formula>"BAJA"</formula>
    </cfRule>
  </conditionalFormatting>
  <conditionalFormatting sqref="H58 D58">
    <cfRule type="cellIs" dxfId="220" priority="261" stopIfTrue="1" operator="equal">
      <formula>"ZONA DE RIESGO INACEPTABLE"</formula>
    </cfRule>
  </conditionalFormatting>
  <conditionalFormatting sqref="H57 D57">
    <cfRule type="cellIs" dxfId="219" priority="252" stopIfTrue="1" operator="equal">
      <formula>"ZONA DE RIESGO IMPORTANTE"</formula>
    </cfRule>
    <cfRule type="cellIs" dxfId="218" priority="253" stopIfTrue="1" operator="equal">
      <formula>"ZONA DE RIESGO MODERADO"</formula>
    </cfRule>
    <cfRule type="cellIs" dxfId="217" priority="254" stopIfTrue="1" operator="equal">
      <formula>"ZONA DE RIESGO ACEPTABLE"</formula>
    </cfRule>
  </conditionalFormatting>
  <conditionalFormatting sqref="F57">
    <cfRule type="cellIs" dxfId="216" priority="255" stopIfTrue="1" operator="equal">
      <formula>"FUERTE"</formula>
    </cfRule>
    <cfRule type="cellIs" dxfId="215" priority="256" stopIfTrue="1" operator="equal">
      <formula>"MODERADO"</formula>
    </cfRule>
    <cfRule type="cellIs" dxfId="214" priority="257" stopIfTrue="1" operator="equal">
      <formula>"LEVE"</formula>
    </cfRule>
  </conditionalFormatting>
  <conditionalFormatting sqref="E57">
    <cfRule type="cellIs" dxfId="213" priority="258" stopIfTrue="1" operator="equal">
      <formula>"ALTA"</formula>
    </cfRule>
    <cfRule type="cellIs" dxfId="212" priority="259" stopIfTrue="1" operator="equal">
      <formula>"MEDIA"</formula>
    </cfRule>
    <cfRule type="cellIs" dxfId="211" priority="260" stopIfTrue="1" operator="equal">
      <formula>"BAJA"</formula>
    </cfRule>
  </conditionalFormatting>
  <conditionalFormatting sqref="H57 D57">
    <cfRule type="cellIs" dxfId="210" priority="251" stopIfTrue="1" operator="equal">
      <formula>"ZONA DE RIESGO INACEPTABLE"</formula>
    </cfRule>
  </conditionalFormatting>
  <conditionalFormatting sqref="H56 D56">
    <cfRule type="cellIs" dxfId="209" priority="242" stopIfTrue="1" operator="equal">
      <formula>"ZONA DE RIESGO IMPORTANTE"</formula>
    </cfRule>
    <cfRule type="cellIs" dxfId="208" priority="243" stopIfTrue="1" operator="equal">
      <formula>"ZONA DE RIESGO MODERADO"</formula>
    </cfRule>
    <cfRule type="cellIs" dxfId="207" priority="244" stopIfTrue="1" operator="equal">
      <formula>"ZONA DE RIESGO ACEPTABLE"</formula>
    </cfRule>
  </conditionalFormatting>
  <conditionalFormatting sqref="F56">
    <cfRule type="cellIs" dxfId="206" priority="245" stopIfTrue="1" operator="equal">
      <formula>"FUERTE"</formula>
    </cfRule>
    <cfRule type="cellIs" dxfId="205" priority="246" stopIfTrue="1" operator="equal">
      <formula>"MODERADO"</formula>
    </cfRule>
    <cfRule type="cellIs" dxfId="204" priority="247" stopIfTrue="1" operator="equal">
      <formula>"LEVE"</formula>
    </cfRule>
  </conditionalFormatting>
  <conditionalFormatting sqref="E56">
    <cfRule type="cellIs" dxfId="203" priority="248" stopIfTrue="1" operator="equal">
      <formula>"ALTA"</formula>
    </cfRule>
    <cfRule type="cellIs" dxfId="202" priority="249" stopIfTrue="1" operator="equal">
      <formula>"MEDIA"</formula>
    </cfRule>
    <cfRule type="cellIs" dxfId="201" priority="250" stopIfTrue="1" operator="equal">
      <formula>"BAJA"</formula>
    </cfRule>
  </conditionalFormatting>
  <conditionalFormatting sqref="H56 D56">
    <cfRule type="cellIs" dxfId="200" priority="241" stopIfTrue="1" operator="equal">
      <formula>"ZONA DE RIESGO INACEPTABLE"</formula>
    </cfRule>
  </conditionalFormatting>
  <conditionalFormatting sqref="H55 D55">
    <cfRule type="cellIs" dxfId="199" priority="232" stopIfTrue="1" operator="equal">
      <formula>"ZONA DE RIESGO IMPORTANTE"</formula>
    </cfRule>
    <cfRule type="cellIs" dxfId="198" priority="233" stopIfTrue="1" operator="equal">
      <formula>"ZONA DE RIESGO MODERADO"</formula>
    </cfRule>
    <cfRule type="cellIs" dxfId="197" priority="234" stopIfTrue="1" operator="equal">
      <formula>"ZONA DE RIESGO ACEPTABLE"</formula>
    </cfRule>
  </conditionalFormatting>
  <conditionalFormatting sqref="F55">
    <cfRule type="cellIs" dxfId="196" priority="235" stopIfTrue="1" operator="equal">
      <formula>"FUERTE"</formula>
    </cfRule>
    <cfRule type="cellIs" dxfId="195" priority="236" stopIfTrue="1" operator="equal">
      <formula>"MODERADO"</formula>
    </cfRule>
    <cfRule type="cellIs" dxfId="194" priority="237" stopIfTrue="1" operator="equal">
      <formula>"LEVE"</formula>
    </cfRule>
  </conditionalFormatting>
  <conditionalFormatting sqref="E55">
    <cfRule type="cellIs" dxfId="193" priority="238" stopIfTrue="1" operator="equal">
      <formula>"ALTA"</formula>
    </cfRule>
    <cfRule type="cellIs" dxfId="192" priority="239" stopIfTrue="1" operator="equal">
      <formula>"MEDIA"</formula>
    </cfRule>
    <cfRule type="cellIs" dxfId="191" priority="240" stopIfTrue="1" operator="equal">
      <formula>"BAJA"</formula>
    </cfRule>
  </conditionalFormatting>
  <conditionalFormatting sqref="H55 D55">
    <cfRule type="cellIs" dxfId="190" priority="231" stopIfTrue="1" operator="equal">
      <formula>"ZONA DE RIESGO INACEPTABLE"</formula>
    </cfRule>
  </conditionalFormatting>
  <conditionalFormatting sqref="H54 D54">
    <cfRule type="cellIs" dxfId="189" priority="212" stopIfTrue="1" operator="equal">
      <formula>"ZONA DE RIESGO IMPORTANTE"</formula>
    </cfRule>
    <cfRule type="cellIs" dxfId="188" priority="213" stopIfTrue="1" operator="equal">
      <formula>"ZONA DE RIESGO MODERADO"</formula>
    </cfRule>
    <cfRule type="cellIs" dxfId="187" priority="214" stopIfTrue="1" operator="equal">
      <formula>"ZONA DE RIESGO ACEPTABLE"</formula>
    </cfRule>
  </conditionalFormatting>
  <conditionalFormatting sqref="F54">
    <cfRule type="cellIs" dxfId="186" priority="215" stopIfTrue="1" operator="equal">
      <formula>"FUERTE"</formula>
    </cfRule>
    <cfRule type="cellIs" dxfId="185" priority="216" stopIfTrue="1" operator="equal">
      <formula>"MODERADO"</formula>
    </cfRule>
    <cfRule type="cellIs" dxfId="184" priority="217" stopIfTrue="1" operator="equal">
      <formula>"LEVE"</formula>
    </cfRule>
  </conditionalFormatting>
  <conditionalFormatting sqref="E54">
    <cfRule type="cellIs" dxfId="183" priority="218" stopIfTrue="1" operator="equal">
      <formula>"ALTA"</formula>
    </cfRule>
    <cfRule type="cellIs" dxfId="182" priority="219" stopIfTrue="1" operator="equal">
      <formula>"MEDIA"</formula>
    </cfRule>
    <cfRule type="cellIs" dxfId="181" priority="220" stopIfTrue="1" operator="equal">
      <formula>"BAJA"</formula>
    </cfRule>
  </conditionalFormatting>
  <conditionalFormatting sqref="H54 D54">
    <cfRule type="cellIs" dxfId="180" priority="211" stopIfTrue="1" operator="equal">
      <formula>"ZONA DE RIESGO INACEPTABLE"</formula>
    </cfRule>
  </conditionalFormatting>
  <conditionalFormatting sqref="H53 D53">
    <cfRule type="cellIs" dxfId="179" priority="202" stopIfTrue="1" operator="equal">
      <formula>"ZONA DE RIESGO IMPORTANTE"</formula>
    </cfRule>
    <cfRule type="cellIs" dxfId="178" priority="203" stopIfTrue="1" operator="equal">
      <formula>"ZONA DE RIESGO MODERADO"</formula>
    </cfRule>
    <cfRule type="cellIs" dxfId="177" priority="204" stopIfTrue="1" operator="equal">
      <formula>"ZONA DE RIESGO ACEPTABLE"</formula>
    </cfRule>
  </conditionalFormatting>
  <conditionalFormatting sqref="F53">
    <cfRule type="cellIs" dxfId="176" priority="205" stopIfTrue="1" operator="equal">
      <formula>"FUERTE"</formula>
    </cfRule>
    <cfRule type="cellIs" dxfId="175" priority="206" stopIfTrue="1" operator="equal">
      <formula>"MODERADO"</formula>
    </cfRule>
    <cfRule type="cellIs" dxfId="174" priority="207" stopIfTrue="1" operator="equal">
      <formula>"LEVE"</formula>
    </cfRule>
  </conditionalFormatting>
  <conditionalFormatting sqref="E53">
    <cfRule type="cellIs" dxfId="173" priority="208" stopIfTrue="1" operator="equal">
      <formula>"ALTA"</formula>
    </cfRule>
    <cfRule type="cellIs" dxfId="172" priority="209" stopIfTrue="1" operator="equal">
      <formula>"MEDIA"</formula>
    </cfRule>
    <cfRule type="cellIs" dxfId="171" priority="210" stopIfTrue="1" operator="equal">
      <formula>"BAJA"</formula>
    </cfRule>
  </conditionalFormatting>
  <conditionalFormatting sqref="H53 D53">
    <cfRule type="cellIs" dxfId="170" priority="201" stopIfTrue="1" operator="equal">
      <formula>"ZONA DE RIESGO INACEPTABLE"</formula>
    </cfRule>
  </conditionalFormatting>
  <conditionalFormatting sqref="H52 D52">
    <cfRule type="cellIs" dxfId="169" priority="192" stopIfTrue="1" operator="equal">
      <formula>"ZONA DE RIESGO IMPORTANTE"</formula>
    </cfRule>
    <cfRule type="cellIs" dxfId="168" priority="193" stopIfTrue="1" operator="equal">
      <formula>"ZONA DE RIESGO MODERADO"</formula>
    </cfRule>
    <cfRule type="cellIs" dxfId="167" priority="194" stopIfTrue="1" operator="equal">
      <formula>"ZONA DE RIESGO ACEPTABLE"</formula>
    </cfRule>
  </conditionalFormatting>
  <conditionalFormatting sqref="F52">
    <cfRule type="cellIs" dxfId="166" priority="195" stopIfTrue="1" operator="equal">
      <formula>"FUERTE"</formula>
    </cfRule>
    <cfRule type="cellIs" dxfId="165" priority="196" stopIfTrue="1" operator="equal">
      <formula>"MODERADO"</formula>
    </cfRule>
    <cfRule type="cellIs" dxfId="164" priority="197" stopIfTrue="1" operator="equal">
      <formula>"LEVE"</formula>
    </cfRule>
  </conditionalFormatting>
  <conditionalFormatting sqref="E52">
    <cfRule type="cellIs" dxfId="163" priority="198" stopIfTrue="1" operator="equal">
      <formula>"ALTA"</formula>
    </cfRule>
    <cfRule type="cellIs" dxfId="162" priority="199" stopIfTrue="1" operator="equal">
      <formula>"MEDIA"</formula>
    </cfRule>
    <cfRule type="cellIs" dxfId="161" priority="200" stopIfTrue="1" operator="equal">
      <formula>"BAJA"</formula>
    </cfRule>
  </conditionalFormatting>
  <conditionalFormatting sqref="H52 D52">
    <cfRule type="cellIs" dxfId="160" priority="191" stopIfTrue="1" operator="equal">
      <formula>"ZONA DE RIESGO INACEPTABLE"</formula>
    </cfRule>
  </conditionalFormatting>
  <conditionalFormatting sqref="H51 D51">
    <cfRule type="cellIs" dxfId="159" priority="182" stopIfTrue="1" operator="equal">
      <formula>"ZONA DE RIESGO IMPORTANTE"</formula>
    </cfRule>
    <cfRule type="cellIs" dxfId="158" priority="183" stopIfTrue="1" operator="equal">
      <formula>"ZONA DE RIESGO MODERADO"</formula>
    </cfRule>
    <cfRule type="cellIs" dxfId="157" priority="184" stopIfTrue="1" operator="equal">
      <formula>"ZONA DE RIESGO ACEPTABLE"</formula>
    </cfRule>
  </conditionalFormatting>
  <conditionalFormatting sqref="F51">
    <cfRule type="cellIs" dxfId="156" priority="185" stopIfTrue="1" operator="equal">
      <formula>"FUERTE"</formula>
    </cfRule>
    <cfRule type="cellIs" dxfId="155" priority="186" stopIfTrue="1" operator="equal">
      <formula>"MODERADO"</formula>
    </cfRule>
    <cfRule type="cellIs" dxfId="154" priority="187" stopIfTrue="1" operator="equal">
      <formula>"LEVE"</formula>
    </cfRule>
  </conditionalFormatting>
  <conditionalFormatting sqref="E51">
    <cfRule type="cellIs" dxfId="153" priority="188" stopIfTrue="1" operator="equal">
      <formula>"ALTA"</formula>
    </cfRule>
    <cfRule type="cellIs" dxfId="152" priority="189" stopIfTrue="1" operator="equal">
      <formula>"MEDIA"</formula>
    </cfRule>
    <cfRule type="cellIs" dxfId="151" priority="190" stopIfTrue="1" operator="equal">
      <formula>"BAJA"</formula>
    </cfRule>
  </conditionalFormatting>
  <conditionalFormatting sqref="H51 D51">
    <cfRule type="cellIs" dxfId="150" priority="181" stopIfTrue="1" operator="equal">
      <formula>"ZONA DE RIESGO INACEPTABLE"</formula>
    </cfRule>
  </conditionalFormatting>
  <conditionalFormatting sqref="H50 D50">
    <cfRule type="cellIs" dxfId="149" priority="172" stopIfTrue="1" operator="equal">
      <formula>"ZONA DE RIESGO IMPORTANTE"</formula>
    </cfRule>
    <cfRule type="cellIs" dxfId="148" priority="173" stopIfTrue="1" operator="equal">
      <formula>"ZONA DE RIESGO MODERADO"</formula>
    </cfRule>
    <cfRule type="cellIs" dxfId="147" priority="174" stopIfTrue="1" operator="equal">
      <formula>"ZONA DE RIESGO ACEPTABLE"</formula>
    </cfRule>
  </conditionalFormatting>
  <conditionalFormatting sqref="F50">
    <cfRule type="cellIs" dxfId="146" priority="175" stopIfTrue="1" operator="equal">
      <formula>"FUERTE"</formula>
    </cfRule>
    <cfRule type="cellIs" dxfId="145" priority="176" stopIfTrue="1" operator="equal">
      <formula>"MODERADO"</formula>
    </cfRule>
    <cfRule type="cellIs" dxfId="144" priority="177" stopIfTrue="1" operator="equal">
      <formula>"LEVE"</formula>
    </cfRule>
  </conditionalFormatting>
  <conditionalFormatting sqref="E50">
    <cfRule type="cellIs" dxfId="143" priority="178" stopIfTrue="1" operator="equal">
      <formula>"ALTA"</formula>
    </cfRule>
    <cfRule type="cellIs" dxfId="142" priority="179" stopIfTrue="1" operator="equal">
      <formula>"MEDIA"</formula>
    </cfRule>
    <cfRule type="cellIs" dxfId="141" priority="180" stopIfTrue="1" operator="equal">
      <formula>"BAJA"</formula>
    </cfRule>
  </conditionalFormatting>
  <conditionalFormatting sqref="H50 D50">
    <cfRule type="cellIs" dxfId="140" priority="171" stopIfTrue="1" operator="equal">
      <formula>"ZONA DE RIESGO INACEPTABLE"</formula>
    </cfRule>
  </conditionalFormatting>
  <conditionalFormatting sqref="H49 D49">
    <cfRule type="cellIs" dxfId="139" priority="162" stopIfTrue="1" operator="equal">
      <formula>"ZONA DE RIESGO IMPORTANTE"</formula>
    </cfRule>
    <cfRule type="cellIs" dxfId="138" priority="163" stopIfTrue="1" operator="equal">
      <formula>"ZONA DE RIESGO MODERADO"</formula>
    </cfRule>
    <cfRule type="cellIs" dxfId="137" priority="164" stopIfTrue="1" operator="equal">
      <formula>"ZONA DE RIESGO ACEPTABLE"</formula>
    </cfRule>
  </conditionalFormatting>
  <conditionalFormatting sqref="F49">
    <cfRule type="cellIs" dxfId="136" priority="165" stopIfTrue="1" operator="equal">
      <formula>"FUERTE"</formula>
    </cfRule>
    <cfRule type="cellIs" dxfId="135" priority="166" stopIfTrue="1" operator="equal">
      <formula>"MODERADO"</formula>
    </cfRule>
    <cfRule type="cellIs" dxfId="134" priority="167" stopIfTrue="1" operator="equal">
      <formula>"LEVE"</formula>
    </cfRule>
  </conditionalFormatting>
  <conditionalFormatting sqref="E49">
    <cfRule type="cellIs" dxfId="133" priority="168" stopIfTrue="1" operator="equal">
      <formula>"ALTA"</formula>
    </cfRule>
    <cfRule type="cellIs" dxfId="132" priority="169" stopIfTrue="1" operator="equal">
      <formula>"MEDIA"</formula>
    </cfRule>
    <cfRule type="cellIs" dxfId="131" priority="170" stopIfTrue="1" operator="equal">
      <formula>"BAJA"</formula>
    </cfRule>
  </conditionalFormatting>
  <conditionalFormatting sqref="H49 D49">
    <cfRule type="cellIs" dxfId="130" priority="161" stopIfTrue="1" operator="equal">
      <formula>"ZONA DE RIESGO INACEPTABLE"</formula>
    </cfRule>
  </conditionalFormatting>
  <conditionalFormatting sqref="H48 D48">
    <cfRule type="cellIs" dxfId="129" priority="152" stopIfTrue="1" operator="equal">
      <formula>"ZONA DE RIESGO IMPORTANTE"</formula>
    </cfRule>
    <cfRule type="cellIs" dxfId="128" priority="153" stopIfTrue="1" operator="equal">
      <formula>"ZONA DE RIESGO MODERADO"</formula>
    </cfRule>
    <cfRule type="cellIs" dxfId="127" priority="154" stopIfTrue="1" operator="equal">
      <formula>"ZONA DE RIESGO ACEPTABLE"</formula>
    </cfRule>
  </conditionalFormatting>
  <conditionalFormatting sqref="F48">
    <cfRule type="cellIs" dxfId="126" priority="155" stopIfTrue="1" operator="equal">
      <formula>"FUERTE"</formula>
    </cfRule>
    <cfRule type="cellIs" dxfId="125" priority="156" stopIfTrue="1" operator="equal">
      <formula>"MODERADO"</formula>
    </cfRule>
    <cfRule type="cellIs" dxfId="124" priority="157" stopIfTrue="1" operator="equal">
      <formula>"LEVE"</formula>
    </cfRule>
  </conditionalFormatting>
  <conditionalFormatting sqref="E48">
    <cfRule type="cellIs" dxfId="123" priority="158" stopIfTrue="1" operator="equal">
      <formula>"ALTA"</formula>
    </cfRule>
    <cfRule type="cellIs" dxfId="122" priority="159" stopIfTrue="1" operator="equal">
      <formula>"MEDIA"</formula>
    </cfRule>
    <cfRule type="cellIs" dxfId="121" priority="160" stopIfTrue="1" operator="equal">
      <formula>"BAJA"</formula>
    </cfRule>
  </conditionalFormatting>
  <conditionalFormatting sqref="H48 D48">
    <cfRule type="cellIs" dxfId="120" priority="151" stopIfTrue="1" operator="equal">
      <formula>"ZONA DE RIESGO INACEPTABLE"</formula>
    </cfRule>
  </conditionalFormatting>
  <conditionalFormatting sqref="H47 D47">
    <cfRule type="cellIs" dxfId="119" priority="142" stopIfTrue="1" operator="equal">
      <formula>"ZONA DE RIESGO IMPORTANTE"</formula>
    </cfRule>
    <cfRule type="cellIs" dxfId="118" priority="143" stopIfTrue="1" operator="equal">
      <formula>"ZONA DE RIESGO MODERADO"</formula>
    </cfRule>
    <cfRule type="cellIs" dxfId="117" priority="144" stopIfTrue="1" operator="equal">
      <formula>"ZONA DE RIESGO ACEPTABLE"</formula>
    </cfRule>
  </conditionalFormatting>
  <conditionalFormatting sqref="F47">
    <cfRule type="cellIs" dxfId="116" priority="145" stopIfTrue="1" operator="equal">
      <formula>"FUERTE"</formula>
    </cfRule>
    <cfRule type="cellIs" dxfId="115" priority="146" stopIfTrue="1" operator="equal">
      <formula>"MODERADO"</formula>
    </cfRule>
    <cfRule type="cellIs" dxfId="114" priority="147" stopIfTrue="1" operator="equal">
      <formula>"LEVE"</formula>
    </cfRule>
  </conditionalFormatting>
  <conditionalFormatting sqref="E47">
    <cfRule type="cellIs" dxfId="113" priority="148" stopIfTrue="1" operator="equal">
      <formula>"ALTA"</formula>
    </cfRule>
    <cfRule type="cellIs" dxfId="112" priority="149" stopIfTrue="1" operator="equal">
      <formula>"MEDIA"</formula>
    </cfRule>
    <cfRule type="cellIs" dxfId="111" priority="150" stopIfTrue="1" operator="equal">
      <formula>"BAJA"</formula>
    </cfRule>
  </conditionalFormatting>
  <conditionalFormatting sqref="H47 D47">
    <cfRule type="cellIs" dxfId="110" priority="141" stopIfTrue="1" operator="equal">
      <formula>"ZONA DE RIESGO INACEPTABLE"</formula>
    </cfRule>
  </conditionalFormatting>
  <conditionalFormatting sqref="H46 D46">
    <cfRule type="cellIs" dxfId="109" priority="132" stopIfTrue="1" operator="equal">
      <formula>"ZONA DE RIESGO IMPORTANTE"</formula>
    </cfRule>
    <cfRule type="cellIs" dxfId="108" priority="133" stopIfTrue="1" operator="equal">
      <formula>"ZONA DE RIESGO MODERADO"</formula>
    </cfRule>
    <cfRule type="cellIs" dxfId="107" priority="134" stopIfTrue="1" operator="equal">
      <formula>"ZONA DE RIESGO ACEPTABLE"</formula>
    </cfRule>
  </conditionalFormatting>
  <conditionalFormatting sqref="F46">
    <cfRule type="cellIs" dxfId="106" priority="135" stopIfTrue="1" operator="equal">
      <formula>"FUERTE"</formula>
    </cfRule>
    <cfRule type="cellIs" dxfId="105" priority="136" stopIfTrue="1" operator="equal">
      <formula>"MODERADO"</formula>
    </cfRule>
    <cfRule type="cellIs" dxfId="104" priority="137" stopIfTrue="1" operator="equal">
      <formula>"LEVE"</formula>
    </cfRule>
  </conditionalFormatting>
  <conditionalFormatting sqref="E46">
    <cfRule type="cellIs" dxfId="103" priority="138" stopIfTrue="1" operator="equal">
      <formula>"ALTA"</formula>
    </cfRule>
    <cfRule type="cellIs" dxfId="102" priority="139" stopIfTrue="1" operator="equal">
      <formula>"MEDIA"</formula>
    </cfRule>
    <cfRule type="cellIs" dxfId="101" priority="140" stopIfTrue="1" operator="equal">
      <formula>"BAJA"</formula>
    </cfRule>
  </conditionalFormatting>
  <conditionalFormatting sqref="H46 D46">
    <cfRule type="cellIs" dxfId="100" priority="131" stopIfTrue="1" operator="equal">
      <formula>"ZONA DE RIESGO INACEPTABLE"</formula>
    </cfRule>
  </conditionalFormatting>
  <conditionalFormatting sqref="H45 D45">
    <cfRule type="cellIs" dxfId="99" priority="122" stopIfTrue="1" operator="equal">
      <formula>"ZONA DE RIESGO IMPORTANTE"</formula>
    </cfRule>
    <cfRule type="cellIs" dxfId="98" priority="123" stopIfTrue="1" operator="equal">
      <formula>"ZONA DE RIESGO MODERADO"</formula>
    </cfRule>
    <cfRule type="cellIs" dxfId="97" priority="124" stopIfTrue="1" operator="equal">
      <formula>"ZONA DE RIESGO ACEPTABLE"</formula>
    </cfRule>
  </conditionalFormatting>
  <conditionalFormatting sqref="F45">
    <cfRule type="cellIs" dxfId="96" priority="125" stopIfTrue="1" operator="equal">
      <formula>"FUERTE"</formula>
    </cfRule>
    <cfRule type="cellIs" dxfId="95" priority="126" stopIfTrue="1" operator="equal">
      <formula>"MODERADO"</formula>
    </cfRule>
    <cfRule type="cellIs" dxfId="94" priority="127" stopIfTrue="1" operator="equal">
      <formula>"LEVE"</formula>
    </cfRule>
  </conditionalFormatting>
  <conditionalFormatting sqref="E45">
    <cfRule type="cellIs" dxfId="93" priority="128" stopIfTrue="1" operator="equal">
      <formula>"ALTA"</formula>
    </cfRule>
    <cfRule type="cellIs" dxfId="92" priority="129" stopIfTrue="1" operator="equal">
      <formula>"MEDIA"</formula>
    </cfRule>
    <cfRule type="cellIs" dxfId="91" priority="130" stopIfTrue="1" operator="equal">
      <formula>"BAJA"</formula>
    </cfRule>
  </conditionalFormatting>
  <conditionalFormatting sqref="H45 D45">
    <cfRule type="cellIs" dxfId="90" priority="121" stopIfTrue="1" operator="equal">
      <formula>"ZONA DE RIESGO INACEPTABLE"</formula>
    </cfRule>
  </conditionalFormatting>
  <conditionalFormatting sqref="H44 D44">
    <cfRule type="cellIs" dxfId="89" priority="112" stopIfTrue="1" operator="equal">
      <formula>"ZONA DE RIESGO IMPORTANTE"</formula>
    </cfRule>
    <cfRule type="cellIs" dxfId="88" priority="113" stopIfTrue="1" operator="equal">
      <formula>"ZONA DE RIESGO MODERADO"</formula>
    </cfRule>
    <cfRule type="cellIs" dxfId="87" priority="114" stopIfTrue="1" operator="equal">
      <formula>"ZONA DE RIESGO ACEPTABLE"</formula>
    </cfRule>
  </conditionalFormatting>
  <conditionalFormatting sqref="F44">
    <cfRule type="cellIs" dxfId="86" priority="115" stopIfTrue="1" operator="equal">
      <formula>"FUERTE"</formula>
    </cfRule>
    <cfRule type="cellIs" dxfId="85" priority="116" stopIfTrue="1" operator="equal">
      <formula>"MODERADO"</formula>
    </cfRule>
    <cfRule type="cellIs" dxfId="84" priority="117" stopIfTrue="1" operator="equal">
      <formula>"LEVE"</formula>
    </cfRule>
  </conditionalFormatting>
  <conditionalFormatting sqref="E44">
    <cfRule type="cellIs" dxfId="83" priority="118" stopIfTrue="1" operator="equal">
      <formula>"ALTA"</formula>
    </cfRule>
    <cfRule type="cellIs" dxfId="82" priority="119" stopIfTrue="1" operator="equal">
      <formula>"MEDIA"</formula>
    </cfRule>
    <cfRule type="cellIs" dxfId="81" priority="120" stopIfTrue="1" operator="equal">
      <formula>"BAJA"</formula>
    </cfRule>
  </conditionalFormatting>
  <conditionalFormatting sqref="H44 D44">
    <cfRule type="cellIs" dxfId="80" priority="111" stopIfTrue="1" operator="equal">
      <formula>"ZONA DE RIESGO INACEPTABLE"</formula>
    </cfRule>
  </conditionalFormatting>
  <conditionalFormatting sqref="H43 D43">
    <cfRule type="cellIs" dxfId="79" priority="102" stopIfTrue="1" operator="equal">
      <formula>"ZONA DE RIESGO IMPORTANTE"</formula>
    </cfRule>
    <cfRule type="cellIs" dxfId="78" priority="103" stopIfTrue="1" operator="equal">
      <formula>"ZONA DE RIESGO MODERADO"</formula>
    </cfRule>
    <cfRule type="cellIs" dxfId="77" priority="104" stopIfTrue="1" operator="equal">
      <formula>"ZONA DE RIESGO ACEPTABLE"</formula>
    </cfRule>
  </conditionalFormatting>
  <conditionalFormatting sqref="F43">
    <cfRule type="cellIs" dxfId="76" priority="105" stopIfTrue="1" operator="equal">
      <formula>"FUERTE"</formula>
    </cfRule>
    <cfRule type="cellIs" dxfId="75" priority="106" stopIfTrue="1" operator="equal">
      <formula>"MODERADO"</formula>
    </cfRule>
    <cfRule type="cellIs" dxfId="74" priority="107" stopIfTrue="1" operator="equal">
      <formula>"LEVE"</formula>
    </cfRule>
  </conditionalFormatting>
  <conditionalFormatting sqref="E43">
    <cfRule type="cellIs" dxfId="73" priority="108" stopIfTrue="1" operator="equal">
      <formula>"ALTA"</formula>
    </cfRule>
    <cfRule type="cellIs" dxfId="72" priority="109" stopIfTrue="1" operator="equal">
      <formula>"MEDIA"</formula>
    </cfRule>
    <cfRule type="cellIs" dxfId="71" priority="110" stopIfTrue="1" operator="equal">
      <formula>"BAJA"</formula>
    </cfRule>
  </conditionalFormatting>
  <conditionalFormatting sqref="H43 D43">
    <cfRule type="cellIs" dxfId="70" priority="101" stopIfTrue="1" operator="equal">
      <formula>"ZONA DE RIESGO INACEPTABLE"</formula>
    </cfRule>
  </conditionalFormatting>
  <conditionalFormatting sqref="D33:D42 H33:H42">
    <cfRule type="cellIs" dxfId="69" priority="92" stopIfTrue="1" operator="equal">
      <formula>"ZONA DE RIESGO IMPORTANTE"</formula>
    </cfRule>
    <cfRule type="cellIs" dxfId="68" priority="93" stopIfTrue="1" operator="equal">
      <formula>"ZONA DE RIESGO MODERADO"</formula>
    </cfRule>
    <cfRule type="cellIs" dxfId="67" priority="94" stopIfTrue="1" operator="equal">
      <formula>"ZONA DE RIESGO ACEPTABLE"</formula>
    </cfRule>
  </conditionalFormatting>
  <conditionalFormatting sqref="F33:F42">
    <cfRule type="cellIs" dxfId="66" priority="95" stopIfTrue="1" operator="equal">
      <formula>"FUERTE"</formula>
    </cfRule>
    <cfRule type="cellIs" dxfId="65" priority="96" stopIfTrue="1" operator="equal">
      <formula>"MODERADO"</formula>
    </cfRule>
    <cfRule type="cellIs" dxfId="64" priority="97" stopIfTrue="1" operator="equal">
      <formula>"LEVE"</formula>
    </cfRule>
  </conditionalFormatting>
  <conditionalFormatting sqref="E33:E42">
    <cfRule type="cellIs" dxfId="63" priority="98" stopIfTrue="1" operator="equal">
      <formula>"ALTA"</formula>
    </cfRule>
    <cfRule type="cellIs" dxfId="62" priority="99" stopIfTrue="1" operator="equal">
      <formula>"MEDIA"</formula>
    </cfRule>
    <cfRule type="cellIs" dxfId="61" priority="100" stopIfTrue="1" operator="equal">
      <formula>"BAJA"</formula>
    </cfRule>
  </conditionalFormatting>
  <conditionalFormatting sqref="D33:D42 H33:H42">
    <cfRule type="cellIs" dxfId="60" priority="91" stopIfTrue="1" operator="equal">
      <formula>"ZONA DE RIESGO INACEPTABLE"</formula>
    </cfRule>
  </conditionalFormatting>
  <conditionalFormatting sqref="H32 D32">
    <cfRule type="cellIs" dxfId="59" priority="82" stopIfTrue="1" operator="equal">
      <formula>"ZONA DE RIESGO IMPORTANTE"</formula>
    </cfRule>
    <cfRule type="cellIs" dxfId="58" priority="83" stopIfTrue="1" operator="equal">
      <formula>"ZONA DE RIESGO MODERADO"</formula>
    </cfRule>
    <cfRule type="cellIs" dxfId="57" priority="84" stopIfTrue="1" operator="equal">
      <formula>"ZONA DE RIESGO ACEPTABLE"</formula>
    </cfRule>
  </conditionalFormatting>
  <conditionalFormatting sqref="F32">
    <cfRule type="cellIs" dxfId="56" priority="85" stopIfTrue="1" operator="equal">
      <formula>"FUERTE"</formula>
    </cfRule>
    <cfRule type="cellIs" dxfId="55" priority="86" stopIfTrue="1" operator="equal">
      <formula>"MODERADO"</formula>
    </cfRule>
    <cfRule type="cellIs" dxfId="54" priority="87" stopIfTrue="1" operator="equal">
      <formula>"LEVE"</formula>
    </cfRule>
  </conditionalFormatting>
  <conditionalFormatting sqref="E32">
    <cfRule type="cellIs" dxfId="53" priority="88" stopIfTrue="1" operator="equal">
      <formula>"ALTA"</formula>
    </cfRule>
    <cfRule type="cellIs" dxfId="52" priority="89" stopIfTrue="1" operator="equal">
      <formula>"MEDIA"</formula>
    </cfRule>
    <cfRule type="cellIs" dxfId="51" priority="90" stopIfTrue="1" operator="equal">
      <formula>"BAJA"</formula>
    </cfRule>
  </conditionalFormatting>
  <conditionalFormatting sqref="H32 D32">
    <cfRule type="cellIs" dxfId="50" priority="81" stopIfTrue="1" operator="equal">
      <formula>"ZONA DE RIESGO INACEPTABLE"</formula>
    </cfRule>
  </conditionalFormatting>
  <conditionalFormatting sqref="H31 D31">
    <cfRule type="cellIs" dxfId="49" priority="72" stopIfTrue="1" operator="equal">
      <formula>"ZONA DE RIESGO IMPORTANTE"</formula>
    </cfRule>
    <cfRule type="cellIs" dxfId="48" priority="73" stopIfTrue="1" operator="equal">
      <formula>"ZONA DE RIESGO MODERADO"</formula>
    </cfRule>
    <cfRule type="cellIs" dxfId="47" priority="74" stopIfTrue="1" operator="equal">
      <formula>"ZONA DE RIESGO ACEPTABLE"</formula>
    </cfRule>
  </conditionalFormatting>
  <conditionalFormatting sqref="F31">
    <cfRule type="cellIs" dxfId="46" priority="75" stopIfTrue="1" operator="equal">
      <formula>"FUERTE"</formula>
    </cfRule>
    <cfRule type="cellIs" dxfId="45" priority="76" stopIfTrue="1" operator="equal">
      <formula>"MODERADO"</formula>
    </cfRule>
    <cfRule type="cellIs" dxfId="44" priority="77" stopIfTrue="1" operator="equal">
      <formula>"LEVE"</formula>
    </cfRule>
  </conditionalFormatting>
  <conditionalFormatting sqref="E31">
    <cfRule type="cellIs" dxfId="43" priority="78" stopIfTrue="1" operator="equal">
      <formula>"ALTA"</formula>
    </cfRule>
    <cfRule type="cellIs" dxfId="42" priority="79" stopIfTrue="1" operator="equal">
      <formula>"MEDIA"</formula>
    </cfRule>
    <cfRule type="cellIs" dxfId="41" priority="80" stopIfTrue="1" operator="equal">
      <formula>"BAJA"</formula>
    </cfRule>
  </conditionalFormatting>
  <conditionalFormatting sqref="H31 D31">
    <cfRule type="cellIs" dxfId="40" priority="71" stopIfTrue="1" operator="equal">
      <formula>"ZONA DE RIESGO INACEPTABLE"</formula>
    </cfRule>
  </conditionalFormatting>
  <conditionalFormatting sqref="H30 D30">
    <cfRule type="cellIs" dxfId="39" priority="62" stopIfTrue="1" operator="equal">
      <formula>"ZONA DE RIESGO IMPORTANTE"</formula>
    </cfRule>
    <cfRule type="cellIs" dxfId="38" priority="63" stopIfTrue="1" operator="equal">
      <formula>"ZONA DE RIESGO MODERADO"</formula>
    </cfRule>
    <cfRule type="cellIs" dxfId="37" priority="64" stopIfTrue="1" operator="equal">
      <formula>"ZONA DE RIESGO ACEPTABLE"</formula>
    </cfRule>
  </conditionalFormatting>
  <conditionalFormatting sqref="F30">
    <cfRule type="cellIs" dxfId="36" priority="65" stopIfTrue="1" operator="equal">
      <formula>"FUERTE"</formula>
    </cfRule>
    <cfRule type="cellIs" dxfId="35" priority="66" stopIfTrue="1" operator="equal">
      <formula>"MODERADO"</formula>
    </cfRule>
    <cfRule type="cellIs" dxfId="34" priority="67" stopIfTrue="1" operator="equal">
      <formula>"LEVE"</formula>
    </cfRule>
  </conditionalFormatting>
  <conditionalFormatting sqref="E30">
    <cfRule type="cellIs" dxfId="33" priority="68" stopIfTrue="1" operator="equal">
      <formula>"ALTA"</formula>
    </cfRule>
    <cfRule type="cellIs" dxfId="32" priority="69" stopIfTrue="1" operator="equal">
      <formula>"MEDIA"</formula>
    </cfRule>
    <cfRule type="cellIs" dxfId="31" priority="70" stopIfTrue="1" operator="equal">
      <formula>"BAJA"</formula>
    </cfRule>
  </conditionalFormatting>
  <conditionalFormatting sqref="H30 D30">
    <cfRule type="cellIs" dxfId="30" priority="61" stopIfTrue="1" operator="equal">
      <formula>"ZONA DE RIESGO INACEPTABLE"</formula>
    </cfRule>
  </conditionalFormatting>
  <conditionalFormatting sqref="H7 D7">
    <cfRule type="cellIs" dxfId="29" priority="42" stopIfTrue="1" operator="equal">
      <formula>"ZONA DE RIESGO IMPORTANTE"</formula>
    </cfRule>
    <cfRule type="cellIs" dxfId="28" priority="43" stopIfTrue="1" operator="equal">
      <formula>"ZONA DE RIESGO MODERADO"</formula>
    </cfRule>
    <cfRule type="cellIs" dxfId="27" priority="44" stopIfTrue="1" operator="equal">
      <formula>"ZONA DE RIESGO ACEPTABLE"</formula>
    </cfRule>
  </conditionalFormatting>
  <conditionalFormatting sqref="F7">
    <cfRule type="cellIs" dxfId="26" priority="45" stopIfTrue="1" operator="equal">
      <formula>"FUERTE"</formula>
    </cfRule>
    <cfRule type="cellIs" dxfId="25" priority="46" stopIfTrue="1" operator="equal">
      <formula>"MODERADO"</formula>
    </cfRule>
    <cfRule type="cellIs" dxfId="24" priority="47" stopIfTrue="1" operator="equal">
      <formula>"LEVE"</formula>
    </cfRule>
  </conditionalFormatting>
  <conditionalFormatting sqref="E7">
    <cfRule type="cellIs" dxfId="23" priority="48" stopIfTrue="1" operator="equal">
      <formula>"ALTA"</formula>
    </cfRule>
    <cfRule type="cellIs" dxfId="22" priority="49" stopIfTrue="1" operator="equal">
      <formula>"MEDIA"</formula>
    </cfRule>
    <cfRule type="cellIs" dxfId="21" priority="50" stopIfTrue="1" operator="equal">
      <formula>"BAJA"</formula>
    </cfRule>
  </conditionalFormatting>
  <conditionalFormatting sqref="H7 D7">
    <cfRule type="cellIs" dxfId="20" priority="41" stopIfTrue="1" operator="equal">
      <formula>"ZONA DE RIESGO INACEPTABLE"</formula>
    </cfRule>
  </conditionalFormatting>
  <conditionalFormatting sqref="H6 D6">
    <cfRule type="cellIs" dxfId="19" priority="32" stopIfTrue="1" operator="equal">
      <formula>"ZONA DE RIESGO IMPORTANTE"</formula>
    </cfRule>
    <cfRule type="cellIs" dxfId="18" priority="33" stopIfTrue="1" operator="equal">
      <formula>"ZONA DE RIESGO MODERADO"</formula>
    </cfRule>
    <cfRule type="cellIs" dxfId="17" priority="34" stopIfTrue="1" operator="equal">
      <formula>"ZONA DE RIESGO ACEPTABLE"</formula>
    </cfRule>
  </conditionalFormatting>
  <conditionalFormatting sqref="F6">
    <cfRule type="cellIs" dxfId="16" priority="35" stopIfTrue="1" operator="equal">
      <formula>"FUERTE"</formula>
    </cfRule>
    <cfRule type="cellIs" dxfId="15" priority="36" stopIfTrue="1" operator="equal">
      <formula>"MODERADO"</formula>
    </cfRule>
    <cfRule type="cellIs" dxfId="14" priority="37" stopIfTrue="1" operator="equal">
      <formula>"LEVE"</formula>
    </cfRule>
  </conditionalFormatting>
  <conditionalFormatting sqref="E6">
    <cfRule type="cellIs" dxfId="13" priority="38" stopIfTrue="1" operator="equal">
      <formula>"ALTA"</formula>
    </cfRule>
    <cfRule type="cellIs" dxfId="12" priority="39" stopIfTrue="1" operator="equal">
      <formula>"MEDIA"</formula>
    </cfRule>
    <cfRule type="cellIs" dxfId="11" priority="40" stopIfTrue="1" operator="equal">
      <formula>"BAJA"</formula>
    </cfRule>
  </conditionalFormatting>
  <conditionalFormatting sqref="H6 D6">
    <cfRule type="cellIs" dxfId="10" priority="31" stopIfTrue="1" operator="equal">
      <formula>"ZONA DE RIESGO INACEPTABLE"</formula>
    </cfRule>
  </conditionalFormatting>
  <conditionalFormatting sqref="H5 D5">
    <cfRule type="cellIs" dxfId="9" priority="22" stopIfTrue="1" operator="equal">
      <formula>"ZONA DE RIESGO IMPORTANTE"</formula>
    </cfRule>
    <cfRule type="cellIs" dxfId="8" priority="23" stopIfTrue="1" operator="equal">
      <formula>"ZONA DE RIESGO MODERADO"</formula>
    </cfRule>
    <cfRule type="cellIs" dxfId="7" priority="24" stopIfTrue="1" operator="equal">
      <formula>"ZONA DE RIESGO ACEPTABLE"</formula>
    </cfRule>
  </conditionalFormatting>
  <conditionalFormatting sqref="F5">
    <cfRule type="cellIs" dxfId="6" priority="25" stopIfTrue="1" operator="equal">
      <formula>"FUERTE"</formula>
    </cfRule>
    <cfRule type="cellIs" dxfId="5" priority="26" stopIfTrue="1" operator="equal">
      <formula>"MODERADO"</formula>
    </cfRule>
    <cfRule type="cellIs" dxfId="4" priority="27" stopIfTrue="1" operator="equal">
      <formula>"LEVE"</formula>
    </cfRule>
  </conditionalFormatting>
  <conditionalFormatting sqref="E5">
    <cfRule type="cellIs" dxfId="3" priority="28" stopIfTrue="1" operator="equal">
      <formula>"ALTA"</formula>
    </cfRule>
    <cfRule type="cellIs" dxfId="2" priority="29" stopIfTrue="1" operator="equal">
      <formula>"MEDIA"</formula>
    </cfRule>
    <cfRule type="cellIs" dxfId="1" priority="30" stopIfTrue="1" operator="equal">
      <formula>"BAJA"</formula>
    </cfRule>
  </conditionalFormatting>
  <conditionalFormatting sqref="H5 D5">
    <cfRule type="cellIs" dxfId="0" priority="21" stopIfTrue="1" operator="equal">
      <formula>"ZONA DE RIESGO INACEPTABLE"</formula>
    </cfRule>
  </conditionalFormatting>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6"/>
  <sheetViews>
    <sheetView topLeftCell="A2" zoomScale="80" zoomScaleNormal="80" workbookViewId="0">
      <selection activeCell="AE16" sqref="AE16"/>
    </sheetView>
  </sheetViews>
  <sheetFormatPr baseColWidth="10" defaultColWidth="4.7109375" defaultRowHeight="19.5" customHeight="1" x14ac:dyDescent="0.2"/>
  <cols>
    <col min="1" max="2" width="4.7109375" style="93" customWidth="1"/>
    <col min="3" max="3" width="20.7109375" style="94" customWidth="1"/>
    <col min="4" max="5" width="6.5703125" style="93" customWidth="1"/>
    <col min="6" max="8" width="6.85546875" style="93" customWidth="1"/>
    <col min="9" max="9" width="6" style="93" customWidth="1"/>
    <col min="10" max="10" width="6.28515625" style="93" customWidth="1"/>
    <col min="11" max="11" width="7.140625" style="93" customWidth="1"/>
    <col min="12" max="12" width="5.7109375" style="93" customWidth="1"/>
    <col min="13" max="13" width="6" style="93" customWidth="1"/>
    <col min="14" max="15" width="6.28515625" style="93" bestFit="1" customWidth="1"/>
    <col min="16" max="19" width="6.28515625" style="93" customWidth="1"/>
    <col min="20" max="24" width="5.85546875" style="93" customWidth="1"/>
    <col min="25" max="25" width="5.5703125" style="93" customWidth="1"/>
    <col min="26" max="27" width="5.7109375" style="93" customWidth="1"/>
    <col min="28" max="16384" width="4.7109375" style="93"/>
  </cols>
  <sheetData>
    <row r="1" spans="2:36" ht="3" customHeight="1" thickBot="1" x14ac:dyDescent="0.25"/>
    <row r="2" spans="2:36" ht="19.5" customHeight="1" thickBot="1" x14ac:dyDescent="0.3">
      <c r="C2" s="333" t="s">
        <v>115</v>
      </c>
      <c r="D2" s="334"/>
      <c r="E2" s="334"/>
      <c r="F2" s="334"/>
      <c r="G2" s="334"/>
      <c r="H2" s="334"/>
      <c r="I2" s="334"/>
      <c r="J2" s="334"/>
      <c r="K2" s="334"/>
      <c r="L2" s="334"/>
      <c r="M2" s="334"/>
      <c r="N2" s="334"/>
      <c r="O2" s="334"/>
      <c r="P2" s="334"/>
      <c r="Q2" s="334"/>
      <c r="R2" s="334"/>
      <c r="S2" s="334"/>
      <c r="T2" s="334"/>
      <c r="U2" s="334"/>
      <c r="V2" s="334"/>
      <c r="W2" s="334"/>
      <c r="X2" s="334"/>
      <c r="Y2" s="334"/>
      <c r="Z2" s="334"/>
      <c r="AA2" s="335"/>
      <c r="AB2"/>
      <c r="AC2"/>
      <c r="AD2"/>
    </row>
    <row r="3" spans="2:36" ht="12.75" customHeight="1" thickBot="1" x14ac:dyDescent="0.25"/>
    <row r="4" spans="2:36" ht="17.25" customHeight="1" x14ac:dyDescent="0.2">
      <c r="C4" s="282" t="s">
        <v>119</v>
      </c>
      <c r="D4" s="154" t="str">
        <f>IF(CONCATENATE($C$4,$D$34)='Admón. Riesgos'!N4,'Admón. Riesgos'!C4,"")</f>
        <v/>
      </c>
      <c r="E4" s="131" t="str">
        <f>IF(CONCATENATE($C$4,$D$34)='Admón. Riesgos'!N44,'Admón. Riesgos'!C44,"")</f>
        <v/>
      </c>
      <c r="F4" s="131" t="str">
        <f>IF(CONCATENATE($C$4,$D$34)='Admón. Riesgos'!N54,'Admón. Riesgos'!C54,"")</f>
        <v/>
      </c>
      <c r="G4" s="131" t="str">
        <f>IF(CONCATENATE($C$4,$D$34)='Admón. Riesgos'!N64,'Admón. Riesgos'!C64,"")</f>
        <v/>
      </c>
      <c r="H4" s="131" t="str">
        <f>IF(CONCATENATE($C$4,$D$34)='Admón. Riesgos'!N74,'Admón. Riesgos'!C74,"")</f>
        <v/>
      </c>
      <c r="I4" s="131" t="str">
        <f>IF(CONCATENATE($C$4,$D$34)='Admón. Riesgos'!N84,'Admón. Riesgos'!C84,"")</f>
        <v/>
      </c>
      <c r="J4" s="131" t="str">
        <f>IF(CONCATENATE($C$4,$D$34)='Admón. Riesgos'!N94,'Admón. Riesgos'!C94,"")</f>
        <v/>
      </c>
      <c r="K4" s="131" t="str">
        <f>IF(CONCATENATE($C$4,$D$34)='Admón. Riesgos'!N104,'Admón. Riesgos'!C104,"")</f>
        <v/>
      </c>
      <c r="L4" s="143" t="str">
        <f>IF(CONCATENATE($C$4,$L$34)='Admón. Riesgos'!N4,'Admón. Riesgos'!C4,"")</f>
        <v/>
      </c>
      <c r="M4" s="132" t="str">
        <f>IF(CONCATENATE($C$4,$L$34)='Admón. Riesgos'!N44,'Admón. Riesgos'!C44,"")</f>
        <v/>
      </c>
      <c r="N4" s="132" t="str">
        <f>IF(CONCATENATE($C$4,$L$34)='Admón. Riesgos'!N54,'Admón. Riesgos'!C54,"")</f>
        <v>51IN</v>
      </c>
      <c r="O4" s="132" t="str">
        <f>IF(CONCATENATE($C$4,$L$34)='Admón. Riesgos'!N64,'Admón. Riesgos'!C64,"")</f>
        <v/>
      </c>
      <c r="P4" s="132" t="str">
        <f>IF(CONCATENATE($C$4,$L$34)='Admón. Riesgos'!N74,'Admón. Riesgos'!C74,"")</f>
        <v/>
      </c>
      <c r="Q4" s="132" t="str">
        <f>IF(CONCATENATE($C$4,$L$34)='Admón. Riesgos'!N84,'Admón. Riesgos'!C84,"")</f>
        <v/>
      </c>
      <c r="R4" s="132" t="str">
        <f>IF(CONCATENATE($C$4,$L$34)='Admón. Riesgos'!N94,'Admón. Riesgos'!C94,"")</f>
        <v/>
      </c>
      <c r="S4" s="133" t="str">
        <f>IF(CONCATENATE($C$4,$L$34)='Admón. Riesgos'!N104,'Admón. Riesgos'!C104,"")</f>
        <v/>
      </c>
      <c r="T4" s="132" t="str">
        <f>IF(CONCATENATE($C$4,$T$34)='Admón. Riesgos'!N4,'Admón. Riesgos'!C4,"")</f>
        <v/>
      </c>
      <c r="U4" s="132" t="str">
        <f>IF(CONCATENATE($C$4,$T$34)='Admón. Riesgos'!N44,'Admón. Riesgos'!C44,"")</f>
        <v>41IN</v>
      </c>
      <c r="V4" s="132" t="str">
        <f>IF(CONCATENATE($C$4,$T$34)='Admón. Riesgos'!N54,'Admón. Riesgos'!C54,"")</f>
        <v/>
      </c>
      <c r="W4" s="132" t="str">
        <f>IF(CONCATENATE($C$4,$T$34)='Admón. Riesgos'!N64,'Admón. Riesgos'!C64,"")</f>
        <v/>
      </c>
      <c r="X4" s="132" t="str">
        <f>IF(CONCATENATE($C$4,$T$34)='Admón. Riesgos'!N74,'Admón. Riesgos'!C74,"")</f>
        <v/>
      </c>
      <c r="Y4" s="132" t="str">
        <f>IF(CONCATENATE($C$4,$T$34)='Admón. Riesgos'!N84,'Admón. Riesgos'!C84,"")</f>
        <v/>
      </c>
      <c r="Z4" s="132" t="str">
        <f>IF(CONCATENATE($C$4,$T$34)='Admón. Riesgos'!N94,'Admón. Riesgos'!C94,"")</f>
        <v/>
      </c>
      <c r="AA4" s="133" t="str">
        <f>IF(CONCATENATE($C$4,$T$34)='Admón. Riesgos'!N104,'Admón. Riesgos'!C104,"")</f>
        <v/>
      </c>
    </row>
    <row r="5" spans="2:36" ht="19.5" customHeight="1" thickBot="1" x14ac:dyDescent="0.25">
      <c r="C5" s="282"/>
      <c r="D5" s="130" t="str">
        <f>IF(CONCATENATE($C$4,$D$34)='Admón. Riesgos'!N5,'Admón. Riesgos'!C5,"")</f>
        <v/>
      </c>
      <c r="E5" s="130" t="str">
        <f>IF(CONCATENATE($C$4,$D$34)='Admón. Riesgos'!N45,'Admón. Riesgos'!C45,"")</f>
        <v/>
      </c>
      <c r="F5" s="130" t="str">
        <f>IF(CONCATENATE($C$4,$D$34)='Admón. Riesgos'!N55,'Admón. Riesgos'!C55,"")</f>
        <v/>
      </c>
      <c r="G5" s="130" t="str">
        <f>IF(CONCATENATE($C$4,$D$34)='Admón. Riesgos'!N65,'Admón. Riesgos'!C65,"")</f>
        <v/>
      </c>
      <c r="H5" s="130" t="str">
        <f>IF(CONCATENATE($C$4,$D$34)='Admón. Riesgos'!N75,'Admón. Riesgos'!C75,"")</f>
        <v/>
      </c>
      <c r="I5" s="130" t="str">
        <f>IF(CONCATENATE($C$4,$D$34)='Admón. Riesgos'!N85,'Admón. Riesgos'!C85,"")</f>
        <v/>
      </c>
      <c r="J5" s="130" t="str">
        <f>IF(CONCATENATE($C$4,$D$34)='Admón. Riesgos'!N95,'Admón. Riesgos'!C95,"")</f>
        <v/>
      </c>
      <c r="K5" s="139" t="str">
        <f>IF(CONCATENATE($C$4,$D$34)='Admón. Riesgos'!N105,'Admón. Riesgos'!C105,"")</f>
        <v/>
      </c>
      <c r="L5" s="156" t="str">
        <f>IF(CONCATENATE($C$4,$L$34)='Admón. Riesgos'!N5,'Admón. Riesgos'!C5,"")</f>
        <v/>
      </c>
      <c r="M5" s="156" t="str">
        <f>IF(CONCATENATE($C$4,$L$34)='Admón. Riesgos'!N45,'Admón. Riesgos'!C45,"")</f>
        <v/>
      </c>
      <c r="N5" s="156" t="str">
        <f>IF(CONCATENATE($C$4,$L$34)='Admón. Riesgos'!N55,'Admón. Riesgos'!C55,"")</f>
        <v/>
      </c>
      <c r="O5" s="156" t="str">
        <f>IF(CONCATENATE($C$4,$L$34)='Admón. Riesgos'!N65,'Admón. Riesgos'!C65,"")</f>
        <v/>
      </c>
      <c r="P5" s="156" t="str">
        <f>IF(CONCATENATE($C$4,$L$34)='Admón. Riesgos'!N75,'Admón. Riesgos'!C75,"")</f>
        <v/>
      </c>
      <c r="Q5" s="156" t="str">
        <f>IF(CONCATENATE($C$4,$L$34)='Admón. Riesgos'!N85,'Admón. Riesgos'!C85,"")</f>
        <v/>
      </c>
      <c r="R5" s="156" t="str">
        <f>IF(CONCATENATE($C$4,$L$34)='Admón. Riesgos'!N95,'Admón. Riesgos'!C95,"")</f>
        <v/>
      </c>
      <c r="S5" s="134" t="str">
        <f>IF(CONCATENATE($C$4,$L$34)='Admón. Riesgos'!N105,'Admón. Riesgos'!C105,"")</f>
        <v/>
      </c>
      <c r="T5" s="156" t="str">
        <f>IF(CONCATENATE($C$4,$T$34)='Admón. Riesgos'!N5,'Admón. Riesgos'!C5,"")</f>
        <v/>
      </c>
      <c r="U5" s="156" t="str">
        <f>IF(CONCATENATE($C$4,$T$34)='Admón. Riesgos'!N45,'Admón. Riesgos'!C45,"")</f>
        <v/>
      </c>
      <c r="V5" s="156" t="str">
        <f>IF(CONCATENATE($C$4,$T$34)='Admón. Riesgos'!N55,'Admón. Riesgos'!C55,"")</f>
        <v/>
      </c>
      <c r="W5" s="156" t="str">
        <f>IF(CONCATENATE($C$4,$T$34)='Admón. Riesgos'!N65,'Admón. Riesgos'!C65,"")</f>
        <v/>
      </c>
      <c r="X5" s="156" t="str">
        <f>IF(CONCATENATE($C$4,$T$34)='Admón. Riesgos'!N75,'Admón. Riesgos'!C75,"")</f>
        <v/>
      </c>
      <c r="Y5" s="156" t="str">
        <f>IF(CONCATENATE($C$4,$T$34)='Admón. Riesgos'!N85,'Admón. Riesgos'!C85,"")</f>
        <v>82IN</v>
      </c>
      <c r="Z5" s="156" t="str">
        <f>IF(CONCATENATE($C$4,$T$34)='Admón. Riesgos'!N95,'Admón. Riesgos'!C95,"")</f>
        <v/>
      </c>
      <c r="AA5" s="134" t="str">
        <f>IF(CONCATENATE($C$4,$T$34)='Admón. Riesgos'!N105,'Admón. Riesgos'!C105,"")</f>
        <v/>
      </c>
      <c r="AJ5" s="341"/>
    </row>
    <row r="6" spans="2:36" ht="19.5" customHeight="1" x14ac:dyDescent="0.2">
      <c r="B6" s="283" t="s">
        <v>36</v>
      </c>
      <c r="C6" s="282"/>
      <c r="D6" s="130" t="str">
        <f>IF(CONCATENATE($C$4,$D$34)='Admón. Riesgos'!N6,'Admón. Riesgos'!C6,"")</f>
        <v/>
      </c>
      <c r="E6" s="130" t="str">
        <f>IF(CONCATENATE($C$4,$D$34)='Admón. Riesgos'!N46,'Admón. Riesgos'!C46,"")</f>
        <v/>
      </c>
      <c r="F6" s="130" t="str">
        <f>IF(CONCATENATE($C$4,$D$34)='Admón. Riesgos'!N56,'Admón. Riesgos'!C56,"")</f>
        <v/>
      </c>
      <c r="G6" s="130" t="str">
        <f>IF(CONCATENATE($C$4,$D$34)='Admón. Riesgos'!N66,'Admón. Riesgos'!C66,"")</f>
        <v/>
      </c>
      <c r="H6" s="130" t="str">
        <f>IF(CONCATENATE($C$4,$D$34)='Admón. Riesgos'!N76,'Admón. Riesgos'!C76,"")</f>
        <v/>
      </c>
      <c r="I6" s="130" t="str">
        <f>IF(CONCATENATE($C$4,$D$34)='Admón. Riesgos'!N86,'Admón. Riesgos'!C86,"")</f>
        <v/>
      </c>
      <c r="J6" s="130" t="str">
        <f>IF(CONCATENATE($C$4,$D$34)='Admón. Riesgos'!N96,'Admón. Riesgos'!C96,"")</f>
        <v/>
      </c>
      <c r="K6" s="139" t="str">
        <f>IF(CONCATENATE($C$4,$D$34)='Admón. Riesgos'!N106,'Admón. Riesgos'!C106,"")</f>
        <v/>
      </c>
      <c r="L6" s="156" t="str">
        <f>IF(CONCATENATE($C$4,$L$34)='Admón. Riesgos'!N6,'Admón. Riesgos'!C6,"")</f>
        <v/>
      </c>
      <c r="M6" s="156" t="str">
        <f>IF(CONCATENATE($C$4,$L$34)='Admón. Riesgos'!N46,'Admón. Riesgos'!C46,"")</f>
        <v/>
      </c>
      <c r="N6" s="156" t="str">
        <f>IF(CONCATENATE($C$4,$L$34)='Admón. Riesgos'!N56,'Admón. Riesgos'!C56,"")</f>
        <v/>
      </c>
      <c r="O6" s="156" t="str">
        <f>IF(CONCATENATE($C$4,$L$34)='Admón. Riesgos'!N66,'Admón. Riesgos'!C66,"")</f>
        <v/>
      </c>
      <c r="P6" s="156" t="str">
        <f>IF(CONCATENATE($C$4,$L$34)='Admón. Riesgos'!N76,'Admón. Riesgos'!C76,"")</f>
        <v/>
      </c>
      <c r="Q6" s="156" t="str">
        <f>IF(CONCATENATE($C$4,$L$34)='Admón. Riesgos'!N86,'Admón. Riesgos'!C86,"")</f>
        <v/>
      </c>
      <c r="R6" s="156" t="str">
        <f>IF(CONCATENATE($C$4,$L$34)='Admón. Riesgos'!N96,'Admón. Riesgos'!C96,"")</f>
        <v/>
      </c>
      <c r="S6" s="134" t="str">
        <f>IF(CONCATENATE($C$4,$L$34)='Admón. Riesgos'!N106,'Admón. Riesgos'!C106,"")</f>
        <v/>
      </c>
      <c r="T6" s="156" t="str">
        <f>IF(CONCATENATE($C$4,$T$34)='Admón. Riesgos'!N6,'Admón. Riesgos'!C6,"")</f>
        <v/>
      </c>
      <c r="U6" s="156" t="str">
        <f>IF(CONCATENATE($C$4,$T$34)='Admón. Riesgos'!N46,'Admón. Riesgos'!C46,"")</f>
        <v/>
      </c>
      <c r="V6" s="156" t="str">
        <f>IF(CONCATENATE($C$4,$T$34)='Admón. Riesgos'!N56,'Admón. Riesgos'!C56,"")</f>
        <v/>
      </c>
      <c r="W6" s="156" t="str">
        <f>IF(CONCATENATE($C$4,$T$34)='Admón. Riesgos'!N66,'Admón. Riesgos'!C66,"")</f>
        <v/>
      </c>
      <c r="X6" s="156" t="str">
        <f>IF(CONCATENATE($C$4,$T$34)='Admón. Riesgos'!N76,'Admón. Riesgos'!C76,"")</f>
        <v/>
      </c>
      <c r="Y6" s="156" t="str">
        <f>IF(CONCATENATE($C$4,$T$34)='Admón. Riesgos'!N86,'Admón. Riesgos'!C86,"")</f>
        <v/>
      </c>
      <c r="Z6" s="156" t="str">
        <f>IF(CONCATENATE($C$4,$T$34)='Admón. Riesgos'!N96,'Admón. Riesgos'!C96,"")</f>
        <v/>
      </c>
      <c r="AA6" s="134" t="str">
        <f>IF(CONCATENATE($C$4,$T$34)='Admón. Riesgos'!N106,'Admón. Riesgos'!C106,"")</f>
        <v/>
      </c>
    </row>
    <row r="7" spans="2:36" ht="19.5" customHeight="1" x14ac:dyDescent="0.2">
      <c r="B7" s="283"/>
      <c r="C7" s="282"/>
      <c r="D7" s="130" t="str">
        <f>IF(CONCATENATE($C$4,$D$34)='Admón. Riesgos'!N7,'Admón. Riesgos'!C7,"")</f>
        <v/>
      </c>
      <c r="E7" s="130" t="str">
        <f>IF(CONCATENATE($C$4,$D$34)='Admón. Riesgos'!N47,'Admón. Riesgos'!C47,"")</f>
        <v/>
      </c>
      <c r="F7" s="130" t="str">
        <f>IF(CONCATENATE($C$4,$D$34)='Admón. Riesgos'!N57,'Admón. Riesgos'!C57,"")</f>
        <v/>
      </c>
      <c r="G7" s="130" t="str">
        <f>IF(CONCATENATE($C$4,$D$34)='Admón. Riesgos'!N67,'Admón. Riesgos'!C67,"")</f>
        <v/>
      </c>
      <c r="H7" s="130" t="str">
        <f>IF(CONCATENATE($C$4,$D$34)='Admón. Riesgos'!N77,'Admón. Riesgos'!C77,"")</f>
        <v/>
      </c>
      <c r="I7" s="130" t="str">
        <f>IF(CONCATENATE($C$4,$D$34)='Admón. Riesgos'!N87,'Admón. Riesgos'!C87,"")</f>
        <v/>
      </c>
      <c r="J7" s="130" t="str">
        <f>IF(CONCATENATE($C$4,$D$34)='Admón. Riesgos'!N97,'Admón. Riesgos'!C97,"")</f>
        <v/>
      </c>
      <c r="K7" s="139" t="str">
        <f>IF(CONCATENATE($C$4,$D$34)='Admón. Riesgos'!N107,'Admón. Riesgos'!C107,"")</f>
        <v/>
      </c>
      <c r="L7" s="156" t="str">
        <f>IF(CONCATENATE($C$4,$L$34)='Admón. Riesgos'!N7,'Admón. Riesgos'!C7,"")</f>
        <v/>
      </c>
      <c r="M7" s="156" t="str">
        <f>IF(CONCATENATE($C$4,$L$34)='Admón. Riesgos'!N47,'Admón. Riesgos'!C47,"")</f>
        <v/>
      </c>
      <c r="N7" s="156" t="str">
        <f>IF(CONCATENATE($C$4,$L$34)='Admón. Riesgos'!N57,'Admón. Riesgos'!C57,"")</f>
        <v/>
      </c>
      <c r="O7" s="156" t="str">
        <f>IF(CONCATENATE($C$4,$L$34)='Admón. Riesgos'!N67,'Admón. Riesgos'!C67,"")</f>
        <v/>
      </c>
      <c r="P7" s="156" t="str">
        <f>IF(CONCATENATE($C$4,$L$34)='Admón. Riesgos'!N77,'Admón. Riesgos'!C77,"")</f>
        <v/>
      </c>
      <c r="Q7" s="156" t="str">
        <f>IF(CONCATENATE($C$4,$L$34)='Admón. Riesgos'!N87,'Admón. Riesgos'!C87,"")</f>
        <v/>
      </c>
      <c r="R7" s="156" t="str">
        <f>IF(CONCATENATE($C$4,$L$34)='Admón. Riesgos'!N97,'Admón. Riesgos'!C97,"")</f>
        <v/>
      </c>
      <c r="S7" s="134" t="str">
        <f>IF(CONCATENATE($C$4,$L$34)='Admón. Riesgos'!N107,'Admón. Riesgos'!C107,"")</f>
        <v/>
      </c>
      <c r="T7" s="156" t="str">
        <f>IF(CONCATENATE($C$4,$T$34)='Admón. Riesgos'!N7,'Admón. Riesgos'!C7,"")</f>
        <v/>
      </c>
      <c r="U7" s="156" t="str">
        <f>IF(CONCATENATE($C$4,$T$34)='Admón. Riesgos'!N47,'Admón. Riesgos'!C47,"")</f>
        <v/>
      </c>
      <c r="V7" s="156" t="str">
        <f>IF(CONCATENATE($C$4,$T$34)='Admón. Riesgos'!N57,'Admón. Riesgos'!C57,"")</f>
        <v/>
      </c>
      <c r="W7" s="156" t="str">
        <f>IF(CONCATENATE($C$4,$T$34)='Admón. Riesgos'!N67,'Admón. Riesgos'!C67,"")</f>
        <v>64IN</v>
      </c>
      <c r="X7" s="156" t="str">
        <f>IF(CONCATENATE($C$4,$T$34)='Admón. Riesgos'!N77,'Admón. Riesgos'!C77,"")</f>
        <v/>
      </c>
      <c r="Y7" s="156" t="str">
        <f>IF(CONCATENATE($C$4,$T$34)='Admón. Riesgos'!N87,'Admón. Riesgos'!C87,"")</f>
        <v>84IN</v>
      </c>
      <c r="Z7" s="156" t="str">
        <f>IF(CONCATENATE($C$4,$T$34)='Admón. Riesgos'!N97,'Admón. Riesgos'!C97,"")</f>
        <v/>
      </c>
      <c r="AA7" s="134" t="str">
        <f>IF(CONCATENATE($C$4,$T$34)='Admón. Riesgos'!N107,'Admón. Riesgos'!C107,"")</f>
        <v/>
      </c>
    </row>
    <row r="8" spans="2:36" ht="19.5" customHeight="1" x14ac:dyDescent="0.2">
      <c r="B8" s="283"/>
      <c r="C8" s="282"/>
      <c r="D8" s="130" t="str">
        <f>IF(CONCATENATE($C$4,$D$34)='Admón. Riesgos'!N8,'Admón. Riesgos'!C8,"")</f>
        <v/>
      </c>
      <c r="E8" s="130" t="str">
        <f>IF(CONCATENATE($C$4,$D$34)='Admón. Riesgos'!N48,'Admón. Riesgos'!C48,"")</f>
        <v/>
      </c>
      <c r="F8" s="130" t="str">
        <f>IF(CONCATENATE($C$4,$D$34)='Admón. Riesgos'!N58,'Admón. Riesgos'!C58,"")</f>
        <v>55IN</v>
      </c>
      <c r="G8" s="130" t="str">
        <f>IF(CONCATENATE($C$4,$D$34)='Admón. Riesgos'!N68,'Admón. Riesgos'!C68,"")</f>
        <v/>
      </c>
      <c r="H8" s="130" t="str">
        <f>IF(CONCATENATE($C$4,$D$34)='Admón. Riesgos'!N78,'Admón. Riesgos'!C78,"")</f>
        <v/>
      </c>
      <c r="I8" s="130" t="str">
        <f>IF(CONCATENATE($C$4,$D$34)='Admón. Riesgos'!N88,'Admón. Riesgos'!C88,"")</f>
        <v/>
      </c>
      <c r="J8" s="130" t="str">
        <f>IF(CONCATENATE($C$4,$D$34)='Admón. Riesgos'!N98,'Admón. Riesgos'!C98,"")</f>
        <v/>
      </c>
      <c r="K8" s="139" t="str">
        <f>IF(CONCATENATE($C$4,$D$34)='Admón. Riesgos'!N108,'Admón. Riesgos'!C108,"")</f>
        <v/>
      </c>
      <c r="L8" s="156" t="str">
        <f>IF(CONCATENATE($C$4,$L$34)='Admón. Riesgos'!N8,'Admón. Riesgos'!C8,"")</f>
        <v/>
      </c>
      <c r="M8" s="156" t="str">
        <f>IF(CONCATENATE($C$4,$L$34)='Admón. Riesgos'!N48,'Admón. Riesgos'!C48,"")</f>
        <v/>
      </c>
      <c r="N8" s="156" t="str">
        <f>IF(CONCATENATE($C$4,$L$34)='Admón. Riesgos'!N58,'Admón. Riesgos'!C58,"")</f>
        <v/>
      </c>
      <c r="O8" s="156" t="str">
        <f>IF(CONCATENATE($C$4,$L$34)='Admón. Riesgos'!N68,'Admón. Riesgos'!C68,"")</f>
        <v>65IN</v>
      </c>
      <c r="P8" s="156" t="str">
        <f>IF(CONCATENATE($C$4,$L$34)='Admón. Riesgos'!N78,'Admón. Riesgos'!C78,"")</f>
        <v/>
      </c>
      <c r="Q8" s="156" t="str">
        <f>IF(CONCATENATE($C$4,$L$34)='Admón. Riesgos'!N88,'Admón. Riesgos'!C88,"")</f>
        <v/>
      </c>
      <c r="R8" s="156" t="str">
        <f>IF(CONCATENATE($C$4,$L$34)='Admón. Riesgos'!N98,'Admón. Riesgos'!C98,"")</f>
        <v/>
      </c>
      <c r="S8" s="134" t="str">
        <f>IF(CONCATENATE($C$4,$L$34)='Admón. Riesgos'!N108,'Admón. Riesgos'!C108,"")</f>
        <v/>
      </c>
      <c r="T8" s="156" t="str">
        <f>IF(CONCATENATE($C$4,$T$34)='Admón. Riesgos'!N8,'Admón. Riesgos'!C8,"")</f>
        <v/>
      </c>
      <c r="U8" s="156" t="str">
        <f>IF(CONCATENATE($C$4,$T$34)='Admón. Riesgos'!N48,'Admón. Riesgos'!C48,"")</f>
        <v/>
      </c>
      <c r="V8" s="156" t="str">
        <f>IF(CONCATENATE($C$4,$T$34)='Admón. Riesgos'!N58,'Admón. Riesgos'!C58,"")</f>
        <v/>
      </c>
      <c r="W8" s="156" t="str">
        <f>IF(CONCATENATE($C$4,$T$34)='Admón. Riesgos'!N68,'Admón. Riesgos'!C68,"")</f>
        <v/>
      </c>
      <c r="X8" s="156" t="str">
        <f>IF(CONCATENATE($C$4,$T$34)='Admón. Riesgos'!N78,'Admón. Riesgos'!C78,"")</f>
        <v/>
      </c>
      <c r="Y8" s="156" t="str">
        <f>IF(CONCATENATE($C$4,$T$34)='Admón. Riesgos'!N88,'Admón. Riesgos'!C88,"")</f>
        <v/>
      </c>
      <c r="Z8" s="156" t="str">
        <f>IF(CONCATENATE($C$4,$T$34)='Admón. Riesgos'!N98,'Admón. Riesgos'!C98,"")</f>
        <v/>
      </c>
      <c r="AA8" s="134" t="str">
        <f>IF(CONCATENATE($C$4,$T$34)='Admón. Riesgos'!N108,'Admón. Riesgos'!C108,"")</f>
        <v/>
      </c>
    </row>
    <row r="9" spans="2:36" ht="19.5" customHeight="1" x14ac:dyDescent="0.2">
      <c r="B9" s="283"/>
      <c r="C9" s="282"/>
      <c r="D9" s="130" t="str">
        <f>IF(CONCATENATE($C$4,$D$34)='Admón. Riesgos'!N30,'Admón. Riesgos'!C30,"")</f>
        <v/>
      </c>
      <c r="E9" s="130" t="str">
        <f>IF(CONCATENATE($C$4,$D$34)='Admón. Riesgos'!N49,'Admón. Riesgos'!C49,"")</f>
        <v/>
      </c>
      <c r="F9" s="130" t="str">
        <f>IF(CONCATENATE($C$4,$D$34)='Admón. Riesgos'!N59,'Admón. Riesgos'!C59,"")</f>
        <v/>
      </c>
      <c r="G9" s="130" t="str">
        <f>IF(CONCATENATE($C$4,$D$34)='Admón. Riesgos'!N69,'Admón. Riesgos'!C69,"")</f>
        <v/>
      </c>
      <c r="H9" s="130" t="str">
        <f>IF(CONCATENATE($C$4,$D$34)='Admón. Riesgos'!N79,'Admón. Riesgos'!C79,"")</f>
        <v/>
      </c>
      <c r="I9" s="130" t="str">
        <f>IF(CONCATENATE($C$4,$D$34)='Admón. Riesgos'!N89,'Admón. Riesgos'!C89,"")</f>
        <v/>
      </c>
      <c r="J9" s="130" t="str">
        <f>IF(CONCATENATE($C$4,$D$34)='Admón. Riesgos'!N99,'Admón. Riesgos'!C99,"")</f>
        <v/>
      </c>
      <c r="K9" s="139" t="str">
        <f>IF(CONCATENATE($C$4,$D$34)='Admón. Riesgos'!N109,'Admón. Riesgos'!C109,"")</f>
        <v/>
      </c>
      <c r="L9" s="156" t="str">
        <f>IF(CONCATENATE($C$4,$L$34)='Admón. Riesgos'!N30,'Admón. Riesgos'!C30,"")</f>
        <v/>
      </c>
      <c r="M9" s="156" t="str">
        <f>IF(CONCATENATE($C$4,$L$34)='Admón. Riesgos'!N49,'Admón. Riesgos'!C49,"")</f>
        <v/>
      </c>
      <c r="N9" s="156" t="str">
        <f>IF(CONCATENATE($C$4,$L$34)='Admón. Riesgos'!N59,'Admón. Riesgos'!C59,"")</f>
        <v/>
      </c>
      <c r="O9" s="156" t="str">
        <f>IF(CONCATENATE($C$4,$L$34)='Admón. Riesgos'!N69,'Admón. Riesgos'!C69,"")</f>
        <v/>
      </c>
      <c r="P9" s="156" t="str">
        <f>IF(CONCATENATE($C$4,$L$34)='Admón. Riesgos'!N79,'Admón. Riesgos'!C79,"")</f>
        <v>76IN</v>
      </c>
      <c r="Q9" s="156" t="str">
        <f>IF(CONCATENATE($C$4,$L$34)='Admón. Riesgos'!N89,'Admón. Riesgos'!C89,"")</f>
        <v/>
      </c>
      <c r="R9" s="156" t="str">
        <f>IF(CONCATENATE($C$4,$L$34)='Admón. Riesgos'!N99,'Admón. Riesgos'!C99,"")</f>
        <v/>
      </c>
      <c r="S9" s="134" t="str">
        <f>IF(CONCATENATE($C$4,$L$34)='Admón. Riesgos'!N109,'Admón. Riesgos'!C109,"")</f>
        <v/>
      </c>
      <c r="T9" s="156" t="str">
        <f>IF(CONCATENATE($C$4,$T$34)='Admón. Riesgos'!N30,'Admón. Riesgos'!C30,"")</f>
        <v/>
      </c>
      <c r="U9" s="156" t="str">
        <f>IF(CONCATENATE($C$4,$T$34)='Admón. Riesgos'!N49,'Admón. Riesgos'!C49,"")</f>
        <v/>
      </c>
      <c r="V9" s="156" t="str">
        <f>IF(CONCATENATE($C$4,$T$34)='Admón. Riesgos'!N59,'Admón. Riesgos'!C59,"")</f>
        <v/>
      </c>
      <c r="W9" s="156" t="str">
        <f>IF(CONCATENATE($C$4,$T$34)='Admón. Riesgos'!N69,'Admón. Riesgos'!C69,"")</f>
        <v/>
      </c>
      <c r="X9" s="156" t="str">
        <f>IF(CONCATENATE($C$4,$T$34)='Admón. Riesgos'!N79,'Admón. Riesgos'!C79,"")</f>
        <v/>
      </c>
      <c r="Y9" s="156" t="str">
        <f>IF(CONCATENATE($C$4,$T$34)='Admón. Riesgos'!N89,'Admón. Riesgos'!C89,"")</f>
        <v/>
      </c>
      <c r="Z9" s="156" t="str">
        <f>IF(CONCATENATE($C$4,$T$34)='Admón. Riesgos'!N99,'Admón. Riesgos'!C99,"")</f>
        <v/>
      </c>
      <c r="AA9" s="134" t="str">
        <f>IF(CONCATENATE($C$4,$T$34)='Admón. Riesgos'!N109,'Admón. Riesgos'!C109,"")</f>
        <v/>
      </c>
    </row>
    <row r="10" spans="2:36" ht="19.5" customHeight="1" x14ac:dyDescent="0.2">
      <c r="B10" s="283"/>
      <c r="C10" s="282"/>
      <c r="D10" s="130" t="str">
        <f>IF(CONCATENATE($C$4,$D$34)='Admón. Riesgos'!N31,'Admón. Riesgos'!C31,"")</f>
        <v/>
      </c>
      <c r="E10" s="130" t="str">
        <f>IF(CONCATENATE($C$4,$D$34)='Admón. Riesgos'!N50,'Admón. Riesgos'!C50,"")</f>
        <v/>
      </c>
      <c r="F10" s="130" t="str">
        <f>IF(CONCATENATE($C$4,$D$34)='Admón. Riesgos'!N60,'Admón. Riesgos'!C60,"")</f>
        <v/>
      </c>
      <c r="G10" s="130" t="str">
        <f>IF(CONCATENATE($C$4,$D$34)='Admón. Riesgos'!N70,'Admón. Riesgos'!C70,"")</f>
        <v/>
      </c>
      <c r="H10" s="130" t="str">
        <f>IF(CONCATENATE($C$4,$D$34)='Admón. Riesgos'!N80,'Admón. Riesgos'!C80,"")</f>
        <v/>
      </c>
      <c r="I10" s="130" t="str">
        <f>IF(CONCATENATE($C$4,$D$34)='Admón. Riesgos'!N90,'Admón. Riesgos'!C90,"")</f>
        <v/>
      </c>
      <c r="J10" s="130" t="str">
        <f>IF(CONCATENATE($C$4,$D$34)='Admón. Riesgos'!N100,'Admón. Riesgos'!C100,"")</f>
        <v/>
      </c>
      <c r="K10" s="139" t="str">
        <f>IF(CONCATENATE($C$4,$D$34)='Admón. Riesgos'!N110,'Admón. Riesgos'!C110,"")</f>
        <v/>
      </c>
      <c r="L10" s="156" t="str">
        <f>IF(CONCATENATE($C$4,$L$34)='Admón. Riesgos'!N31,'Admón. Riesgos'!C31,"")</f>
        <v/>
      </c>
      <c r="M10" s="156" t="str">
        <f>IF(CONCATENATE($C$4,$L$34)='Admón. Riesgos'!N50,'Admón. Riesgos'!C50,"")</f>
        <v/>
      </c>
      <c r="N10" s="156" t="str">
        <f>IF(CONCATENATE($C$4,$L$34)='Admón. Riesgos'!N60,'Admón. Riesgos'!C60,"")</f>
        <v/>
      </c>
      <c r="O10" s="156" t="str">
        <f>IF(CONCATENATE($C$4,$L$34)='Admón. Riesgos'!N70,'Admón. Riesgos'!C70,"")</f>
        <v/>
      </c>
      <c r="P10" s="156" t="str">
        <f>IF(CONCATENATE($C$4,$L$34)='Admón. Riesgos'!N80,'Admón. Riesgos'!C80,"")</f>
        <v/>
      </c>
      <c r="Q10" s="156" t="str">
        <f>IF(CONCATENATE($C$4,$L$34)='Admón. Riesgos'!N90,'Admón. Riesgos'!C90,"")</f>
        <v/>
      </c>
      <c r="R10" s="156" t="str">
        <f>IF(CONCATENATE($C$4,$L$34)='Admón. Riesgos'!N100,'Admón. Riesgos'!C100,"")</f>
        <v/>
      </c>
      <c r="S10" s="134" t="str">
        <f>IF(CONCATENATE($C$4,$L$34)='Admón. Riesgos'!N110,'Admón. Riesgos'!C110,"")</f>
        <v/>
      </c>
      <c r="T10" s="156" t="str">
        <f>IF(CONCATENATE($C$4,$T$34)='Admón. Riesgos'!N31,'Admón. Riesgos'!C31,"")</f>
        <v/>
      </c>
      <c r="U10" s="156" t="str">
        <f>IF(CONCATENATE($C$4,$T$34)='Admón. Riesgos'!N50,'Admón. Riesgos'!C50,"")</f>
        <v/>
      </c>
      <c r="V10" s="156" t="str">
        <f>IF(CONCATENATE($C$4,$T$34)='Admón. Riesgos'!N60,'Admón. Riesgos'!C60,"")</f>
        <v/>
      </c>
      <c r="W10" s="156" t="str">
        <f>IF(CONCATENATE($C$4,$T$34)='Admón. Riesgos'!N70,'Admón. Riesgos'!C70,"")</f>
        <v/>
      </c>
      <c r="X10" s="156" t="str">
        <f>IF(CONCATENATE($C$4,$T$34)='Admón. Riesgos'!N80,'Admón. Riesgos'!C80,"")</f>
        <v/>
      </c>
      <c r="Y10" s="156" t="str">
        <f>IF(CONCATENATE($C$4,$T$34)='Admón. Riesgos'!N90,'Admón. Riesgos'!C90,"")</f>
        <v/>
      </c>
      <c r="Z10" s="156" t="str">
        <f>IF(CONCATENATE($C$4,$T$34)='Admón. Riesgos'!N100,'Admón. Riesgos'!C100,"")</f>
        <v/>
      </c>
      <c r="AA10" s="134" t="str">
        <f>IF(CONCATENATE($C$4,$T$34)='Admón. Riesgos'!N110,'Admón. Riesgos'!C110,"")</f>
        <v/>
      </c>
    </row>
    <row r="11" spans="2:36" ht="19.5" customHeight="1" x14ac:dyDescent="0.2">
      <c r="B11" s="283"/>
      <c r="C11" s="282"/>
      <c r="D11" s="130" t="str">
        <f>IF(CONCATENATE($C$4,$D$34)='Admón. Riesgos'!N32,'Admón. Riesgos'!C32,"")</f>
        <v/>
      </c>
      <c r="E11" s="130" t="str">
        <f>IF(CONCATENATE($C$4,$D$34)='Admón. Riesgos'!N51,'Admón. Riesgos'!C51,"")</f>
        <v/>
      </c>
      <c r="F11" s="130" t="str">
        <f>IF(CONCATENATE($C$4,$D$34)='Admón. Riesgos'!N61,'Admón. Riesgos'!C61,"")</f>
        <v/>
      </c>
      <c r="G11" s="130" t="str">
        <f>IF(CONCATENATE($C$4,$D$34)='Admón. Riesgos'!N71,'Admón. Riesgos'!C71,"")</f>
        <v/>
      </c>
      <c r="H11" s="130" t="str">
        <f>IF(CONCATENATE($C$4,$D$34)='Admón. Riesgos'!N81,'Admón. Riesgos'!C81,"")</f>
        <v/>
      </c>
      <c r="I11" s="130" t="str">
        <f>IF(CONCATENATE($C$4,$D$34)='Admón. Riesgos'!N91,'Admón. Riesgos'!C91,"")</f>
        <v/>
      </c>
      <c r="J11" s="130" t="str">
        <f>IF(CONCATENATE($C$4,$D$34)='Admón. Riesgos'!N101,'Admón. Riesgos'!C101,"")</f>
        <v/>
      </c>
      <c r="K11" s="139" t="str">
        <f>IF(CONCATENATE($C$4,$D$34)='Admón. Riesgos'!N111,'Admón. Riesgos'!C111,"")</f>
        <v/>
      </c>
      <c r="L11" s="156" t="str">
        <f>IF(CONCATENATE($C$4,$L$34)='Admón. Riesgos'!N32,'Admón. Riesgos'!C32,"")</f>
        <v/>
      </c>
      <c r="M11" s="156" t="str">
        <f>IF(CONCATENATE($C$4,$L$34)='Admón. Riesgos'!N51,'Admón. Riesgos'!C51,"")</f>
        <v/>
      </c>
      <c r="N11" s="156" t="str">
        <f>IF(CONCATENATE($C$4,$L$34)='Admón. Riesgos'!N61,'Admón. Riesgos'!C61,"")</f>
        <v/>
      </c>
      <c r="O11" s="156" t="str">
        <f>IF(CONCATENATE($C$4,$L$34)='Admón. Riesgos'!N71,'Admón. Riesgos'!C71,"")</f>
        <v/>
      </c>
      <c r="P11" s="156" t="str">
        <f>IF(CONCATENATE($C$4,$L$34)='Admón. Riesgos'!N81,'Admón. Riesgos'!C81,"")</f>
        <v>78IN</v>
      </c>
      <c r="Q11" s="156" t="str">
        <f>IF(CONCATENATE($C$4,$L$34)='Admón. Riesgos'!N91,'Admón. Riesgos'!C91,"")</f>
        <v/>
      </c>
      <c r="R11" s="156" t="str">
        <f>IF(CONCATENATE($C$4,$L$34)='Admón. Riesgos'!N101,'Admón. Riesgos'!C101,"")</f>
        <v/>
      </c>
      <c r="S11" s="134" t="str">
        <f>IF(CONCATENATE($C$4,$L$34)='Admón. Riesgos'!N111,'Admón. Riesgos'!C111,"")</f>
        <v/>
      </c>
      <c r="T11" s="156" t="str">
        <f>IF(CONCATENATE($C$4,$T$34)='Admón. Riesgos'!N32,'Admón. Riesgos'!C32,"")</f>
        <v>29IN</v>
      </c>
      <c r="U11" s="156" t="str">
        <f>IF(CONCATENATE($C$4,$T$34)='Admón. Riesgos'!N51,'Admón. Riesgos'!C51,"")</f>
        <v/>
      </c>
      <c r="V11" s="156" t="str">
        <f>IF(CONCATENATE($C$4,$T$34)='Admón. Riesgos'!N61,'Admón. Riesgos'!C61,"")</f>
        <v>58IN</v>
      </c>
      <c r="W11" s="156" t="str">
        <f>IF(CONCATENATE($C$4,$T$34)='Admón. Riesgos'!N71,'Admón. Riesgos'!C71,"")</f>
        <v/>
      </c>
      <c r="X11" s="156" t="str">
        <f>IF(CONCATENATE($C$4,$T$34)='Admón. Riesgos'!N81,'Admón. Riesgos'!C81,"")</f>
        <v/>
      </c>
      <c r="Y11" s="156" t="str">
        <f>IF(CONCATENATE($C$4,$T$34)='Admón. Riesgos'!N91,'Admón. Riesgos'!C91,"")</f>
        <v/>
      </c>
      <c r="Z11" s="156" t="str">
        <f>IF(CONCATENATE($C$4,$T$34)='Admón. Riesgos'!N101,'Admón. Riesgos'!C101,"")</f>
        <v/>
      </c>
      <c r="AA11" s="134" t="str">
        <f>IF(CONCATENATE($C$4,$T$34)='Admón. Riesgos'!N111,'Admón. Riesgos'!C111,"")</f>
        <v/>
      </c>
    </row>
    <row r="12" spans="2:36" ht="19.5" customHeight="1" x14ac:dyDescent="0.2">
      <c r="B12" s="283"/>
      <c r="C12" s="282"/>
      <c r="D12" s="130" t="str">
        <f>IF(CONCATENATE($C$4,$D$34)='Admón. Riesgos'!N33,'Admón. Riesgos'!C33,"")</f>
        <v/>
      </c>
      <c r="E12" s="130" t="str">
        <f>IF(CONCATENATE($C$4,$D$34)='Admón. Riesgos'!N52,'Admón. Riesgos'!C52,"")</f>
        <v/>
      </c>
      <c r="F12" s="130" t="str">
        <f>IF(CONCATENATE($C$4,$D$34)='Admón. Riesgos'!N62,'Admón. Riesgos'!C62,"")</f>
        <v/>
      </c>
      <c r="G12" s="130" t="str">
        <f>IF(CONCATENATE($C$4,$D$34)='Admón. Riesgos'!N72,'Admón. Riesgos'!C72,"")</f>
        <v/>
      </c>
      <c r="H12" s="130" t="str">
        <f>IF(CONCATENATE($C$4,$D$34)='Admón. Riesgos'!N82,'Admón. Riesgos'!C82,"")</f>
        <v/>
      </c>
      <c r="I12" s="130" t="str">
        <f>IF(CONCATENATE($C$4,$D$34)='Admón. Riesgos'!N92,'Admón. Riesgos'!C92,"")</f>
        <v/>
      </c>
      <c r="J12" s="130" t="str">
        <f>IF(CONCATENATE($C$4,$D$34)='Admón. Riesgos'!N102,'Admón. Riesgos'!C102,"")</f>
        <v/>
      </c>
      <c r="K12" s="139" t="str">
        <f>IF(CONCATENATE($C$4,$D$34)='Admón. Riesgos'!N112,'Admón. Riesgos'!C112,"")</f>
        <v/>
      </c>
      <c r="L12" s="156" t="str">
        <f>IF(CONCATENATE($C$4,$L$34)='Admón. Riesgos'!N33,'Admón. Riesgos'!C33,"")</f>
        <v/>
      </c>
      <c r="M12" s="156" t="str">
        <f>IF(CONCATENATE($C$4,$L$34)='Admón. Riesgos'!N52,'Admón. Riesgos'!C52,"")</f>
        <v/>
      </c>
      <c r="N12" s="156" t="str">
        <f>IF(CONCATENATE($C$4,$L$34)='Admón. Riesgos'!N62,'Admón. Riesgos'!C62,"")</f>
        <v/>
      </c>
      <c r="O12" s="156" t="str">
        <f>IF(CONCATENATE($C$4,$L$34)='Admón. Riesgos'!N72,'Admón. Riesgos'!C72,"")</f>
        <v/>
      </c>
      <c r="P12" s="156" t="str">
        <f>IF(CONCATENATE($C$4,$L$34)='Admón. Riesgos'!N82,'Admón. Riesgos'!C82,"")</f>
        <v/>
      </c>
      <c r="Q12" s="156" t="str">
        <f>IF(CONCATENATE($C$4,$L$34)='Admón. Riesgos'!N92,'Admón. Riesgos'!C92,"")</f>
        <v/>
      </c>
      <c r="R12" s="156" t="str">
        <f>IF(CONCATENATE($C$4,$L$34)='Admón. Riesgos'!N102,'Admón. Riesgos'!C102,"")</f>
        <v/>
      </c>
      <c r="S12" s="134" t="str">
        <f>IF(CONCATENATE($C$4,$L$34)='Admón. Riesgos'!N112,'Admón. Riesgos'!C112,"")</f>
        <v/>
      </c>
      <c r="T12" s="156" t="str">
        <f>IF(CONCATENATE($C$4,$T$34)='Admón. Riesgos'!N33,'Admón. Riesgos'!C33,"")</f>
        <v>30IN</v>
      </c>
      <c r="U12" s="156" t="str">
        <f>IF(CONCATENATE($C$4,$T$34)='Admón. Riesgos'!N52,'Admón. Riesgos'!C52,"")</f>
        <v>49IN</v>
      </c>
      <c r="V12" s="156" t="str">
        <f>IF(CONCATENATE($C$4,$T$34)='Admón. Riesgos'!N62,'Admón. Riesgos'!C62,"")</f>
        <v/>
      </c>
      <c r="W12" s="156" t="str">
        <f>IF(CONCATENATE($C$4,$T$34)='Admón. Riesgos'!N72,'Admón. Riesgos'!C72,"")</f>
        <v/>
      </c>
      <c r="X12" s="156" t="str">
        <f>IF(CONCATENATE($C$4,$T$34)='Admón. Riesgos'!N82,'Admón. Riesgos'!C82,"")</f>
        <v/>
      </c>
      <c r="Y12" s="156" t="str">
        <f>IF(CONCATENATE($C$4,$T$34)='Admón. Riesgos'!N92,'Admón. Riesgos'!C92,"")</f>
        <v/>
      </c>
      <c r="Z12" s="156" t="str">
        <f>IF(CONCATENATE($C$4,$T$34)='Admón. Riesgos'!N102,'Admón. Riesgos'!C102,"")</f>
        <v/>
      </c>
      <c r="AA12" s="134" t="str">
        <f>IF(CONCATENATE($C$4,$T$34)='Admón. Riesgos'!N112,'Admón. Riesgos'!C112,"")</f>
        <v/>
      </c>
    </row>
    <row r="13" spans="2:36" ht="17.25" customHeight="1" thickBot="1" x14ac:dyDescent="0.25">
      <c r="B13" s="283"/>
      <c r="C13" s="282"/>
      <c r="D13" s="141" t="str">
        <f>IF(CONCATENATE($C$4,$D$34)='Admón. Riesgos'!N43,'Admón. Riesgos'!C43,"")</f>
        <v/>
      </c>
      <c r="E13" s="141" t="str">
        <f>IF(CONCATENATE($C$4,$D$34)='Admón. Riesgos'!N53,'Admón. Riesgos'!C53,"")</f>
        <v/>
      </c>
      <c r="F13" s="141" t="str">
        <f>IF(CONCATENATE($C$4,$D$34)='Admón. Riesgos'!N63,'Admón. Riesgos'!C63,"")</f>
        <v/>
      </c>
      <c r="G13" s="141" t="str">
        <f>IF(CONCATENATE($C$4,$D$34)='Admón. Riesgos'!N73,'Admón. Riesgos'!C73,"")</f>
        <v/>
      </c>
      <c r="H13" s="141" t="str">
        <f>IF(CONCATENATE($C$4,$D$34)='Admón. Riesgos'!N83,'Admón. Riesgos'!C83,"")</f>
        <v/>
      </c>
      <c r="I13" s="141" t="str">
        <f>IF(CONCATENATE($C$4,$D$34)='Admón. Riesgos'!N93,'Admón. Riesgos'!C93,"")</f>
        <v/>
      </c>
      <c r="J13" s="141" t="str">
        <f>IF(CONCATENATE($C$4,$D$34)='Admón. Riesgos'!N103,'Admón. Riesgos'!C103,"")</f>
        <v/>
      </c>
      <c r="K13" s="142" t="str">
        <f>IF(CONCATENATE($C$4,$D$34)='Admón. Riesgos'!N113,'Admón. Riesgos'!C113,"")</f>
        <v/>
      </c>
      <c r="L13" s="155" t="str">
        <f>IF(CONCATENATE($C$4,$L$34)='Admón. Riesgos'!N43,'Admón. Riesgos'!C43,"")</f>
        <v/>
      </c>
      <c r="M13" s="155" t="str">
        <f>IF(CONCATENATE($C$4,$L$34)='Admón. Riesgos'!N53,'Admón. Riesgos'!C53,"")</f>
        <v/>
      </c>
      <c r="N13" s="155" t="str">
        <f>IF(CONCATENATE($C$4,$L$34)='Admón. Riesgos'!N63,'Admón. Riesgos'!C63,"")</f>
        <v/>
      </c>
      <c r="O13" s="155" t="str">
        <f>IF(CONCATENATE($C$4,$L$34)='Admón. Riesgos'!N73,'Admón. Riesgos'!C73,"")</f>
        <v/>
      </c>
      <c r="P13" s="155" t="str">
        <f>IF(CONCATENATE($C$4,$L$34)='Admón. Riesgos'!N83,'Admón. Riesgos'!C83,"")</f>
        <v/>
      </c>
      <c r="Q13" s="155" t="str">
        <f>IF(CONCATENATE($C$4,$L$34)='Admón. Riesgos'!N93,'Admón. Riesgos'!C93,"")</f>
        <v/>
      </c>
      <c r="R13" s="155" t="str">
        <f>IF(CONCATENATE($C$4,$L$34)='Admón. Riesgos'!N103,'Admón. Riesgos'!C103,"")</f>
        <v/>
      </c>
      <c r="S13" s="134" t="str">
        <f>IF(CONCATENATE($C$4,$L$34)='Admón. Riesgos'!N113,'Admón. Riesgos'!C113,"")</f>
        <v/>
      </c>
      <c r="T13" s="155" t="str">
        <f>IF(CONCATENATE($C$4,$T$34)='Admón. Riesgos'!N43,'Admón. Riesgos'!C43,"")</f>
        <v>40IN</v>
      </c>
      <c r="U13" s="155" t="str">
        <f>IF(CONCATENATE($C$4,$T$34)='Admón. Riesgos'!N53,'Admón. Riesgos'!C53,"")</f>
        <v/>
      </c>
      <c r="V13" s="155" t="str">
        <f>IF(CONCATENATE($C$4,$T$34)='Admón. Riesgos'!N63,'Admón. Riesgos'!C63,"")</f>
        <v>60IN</v>
      </c>
      <c r="W13" s="155" t="str">
        <f>IF(CONCATENATE($C$4,$T$34)='Admón. Riesgos'!N73,'Admón. Riesgos'!C73,"")</f>
        <v/>
      </c>
      <c r="X13" s="155" t="str">
        <f>IF(CONCATENATE($C$4,$T$34)='Admón. Riesgos'!N83,'Admón. Riesgos'!C83,"")</f>
        <v/>
      </c>
      <c r="Y13" s="155" t="str">
        <f>IF(CONCATENATE($C$4,$T$34)='Admón. Riesgos'!N93,'Admón. Riesgos'!C93,"")</f>
        <v/>
      </c>
      <c r="Z13" s="155" t="str">
        <f>IF(CONCATENATE($C$4,$T$34)='Admón. Riesgos'!N103,'Admón. Riesgos'!C103,"")</f>
        <v/>
      </c>
      <c r="AA13" s="151" t="str">
        <f>IF(CONCATENATE($C$4,$T$34)='Admón. Riesgos'!N113,'Admón. Riesgos'!C113,"")</f>
        <v/>
      </c>
    </row>
    <row r="14" spans="2:36" ht="15.75" customHeight="1" x14ac:dyDescent="0.2">
      <c r="B14" s="283"/>
      <c r="C14" s="282" t="s">
        <v>116</v>
      </c>
      <c r="D14" s="135" t="str">
        <f>IF(CONCATENATE($C$14,$D$34)='Admón. Riesgos'!N4,'Admón. Riesgos'!C4,"")</f>
        <v>1IN</v>
      </c>
      <c r="E14" s="136" t="str">
        <f>IF(CONCATENATE($C$14,$D$34)='Admón. Riesgos'!N44,'Admón. Riesgos'!C44,"")</f>
        <v/>
      </c>
      <c r="F14" s="97" t="str">
        <f>IF(CONCATENATE($C$14,$D$34)='Admón. Riesgos'!N54,'Admón. Riesgos'!C54,"")</f>
        <v/>
      </c>
      <c r="G14" s="97" t="str">
        <f>IF(CONCATENATE($C$14,$D$34)='Admón. Riesgos'!N64,'Admón. Riesgos'!C64,"")</f>
        <v/>
      </c>
      <c r="H14" s="97" t="str">
        <f>IF(CONCATENATE($C$14,$D$34)='Admón. Riesgos'!N74,'Admón. Riesgos'!C74,"")</f>
        <v/>
      </c>
      <c r="I14" s="97" t="str">
        <f>IF(CONCATENATE($C$14,$D$34)='Admón. Riesgos'!N84,'Admón. Riesgos'!C84,"")</f>
        <v/>
      </c>
      <c r="J14" s="97" t="str">
        <f>IF(CONCATENATE($C$14,$D$34)='Admón. Riesgos'!N94,'Admón. Riesgos'!C94,"")</f>
        <v/>
      </c>
      <c r="K14" s="338" t="str">
        <f>IF(CONCATENATE($C$14,$D$34)='Admón. Riesgos'!N104,'Admón. Riesgos'!C104,"")</f>
        <v/>
      </c>
      <c r="L14" s="98" t="str">
        <f>IF(CONCATENATE($C$14,$L$34)='Admón. Riesgos'!N4,'Admón. Riesgos'!C4,"")</f>
        <v/>
      </c>
      <c r="M14" s="98" t="str">
        <f>IF(CONCATENATE($C$14,$L$34)='Admón. Riesgos'!N44,'Admón. Riesgos'!C44,"")</f>
        <v/>
      </c>
      <c r="N14" s="98" t="str">
        <f>IF(CONCATENATE($C$14,$L$34)='Admón. Riesgos'!N54,'Admón. Riesgos'!C54,"")</f>
        <v/>
      </c>
      <c r="O14" s="98" t="str">
        <f>IF(CONCATENATE($C$14,$L$34)='Admón. Riesgos'!N64,'Admón. Riesgos'!C64,"")</f>
        <v/>
      </c>
      <c r="P14" s="98" t="str">
        <f>IF(CONCATENATE($C$14,$L$34)='Admón. Riesgos'!N74,'Admón. Riesgos'!C74,"")</f>
        <v>71IN</v>
      </c>
      <c r="Q14" s="98" t="str">
        <f>IF(CONCATENATE($C$14,$L$34)='Admón. Riesgos'!N84,'Admón. Riesgos'!C84,"")</f>
        <v/>
      </c>
      <c r="R14" s="98" t="str">
        <f>IF(CONCATENATE($C$14,$L$34)='Admón. Riesgos'!N94,'Admón. Riesgos'!C94,"")</f>
        <v/>
      </c>
      <c r="S14" s="337" t="str">
        <f>IF(CONCATENATE($C$14,$L$34)='Admón. Riesgos'!N104,'Admón. Riesgos'!C104,"")</f>
        <v>101IN</v>
      </c>
      <c r="T14" s="96" t="str">
        <f>IF(CONCATENATE($C$14,$T$34)='Admón. Riesgos'!N4,'Admón. Riesgos'!C4,"")</f>
        <v/>
      </c>
      <c r="U14" s="96" t="str">
        <f>IF(CONCATENATE($C$14,$T$34)='Admón. Riesgos'!N44,'Admón. Riesgos'!C44,"")</f>
        <v/>
      </c>
      <c r="V14" s="96" t="str">
        <f>IF(CONCATENATE($C$14,$T$34)='Admón. Riesgos'!N54,'Admón. Riesgos'!C54,"")</f>
        <v/>
      </c>
      <c r="W14" s="96" t="str">
        <f>IF(CONCATENATE($C$14,$T$34)='Admón. Riesgos'!N64,'Admón. Riesgos'!C64,"")</f>
        <v>61IN</v>
      </c>
      <c r="X14" s="96" t="str">
        <f>IF(CONCATENATE($C$14,$T$34)='Admón. Riesgos'!N74,'Admón. Riesgos'!C74,"")</f>
        <v/>
      </c>
      <c r="Y14" s="96" t="str">
        <f>IF(CONCATENATE($C$14,$T$34)='Admón. Riesgos'!N84,'Admón. Riesgos'!C84,"")</f>
        <v/>
      </c>
      <c r="Z14" s="96" t="str">
        <f>IF(CONCATENATE($C$14,$T$34)='Admón. Riesgos'!N94,'Admón. Riesgos'!C94,"")</f>
        <v/>
      </c>
      <c r="AA14" s="336" t="str">
        <f>IF(CONCATENATE($C$14,$T$34)='Admón. Riesgos'!N104,'Admón. Riesgos'!C104,"")</f>
        <v/>
      </c>
    </row>
    <row r="15" spans="2:36" ht="19.5" customHeight="1" x14ac:dyDescent="0.2">
      <c r="B15" s="283"/>
      <c r="C15" s="282"/>
      <c r="D15" s="135" t="str">
        <f>IF(CONCATENATE($C$14,$D$34)='Admón. Riesgos'!N5,'Admón. Riesgos'!C5,"")</f>
        <v/>
      </c>
      <c r="E15" s="136" t="str">
        <f>IF(CONCATENATE($C$14,$D$34)='Admón. Riesgos'!N45,'Admón. Riesgos'!C45,"")</f>
        <v/>
      </c>
      <c r="F15" s="97" t="str">
        <f>IF(CONCATENATE($C$14,$D$34)='Admón. Riesgos'!N55,'Admón. Riesgos'!C55,"")</f>
        <v/>
      </c>
      <c r="G15" s="97" t="str">
        <f>IF(CONCATENATE($C$14,$D$34)='Admón. Riesgos'!N65,'Admón. Riesgos'!C65,"")</f>
        <v/>
      </c>
      <c r="H15" s="97" t="str">
        <f>IF(CONCATENATE($C$14,$D$34)='Admón. Riesgos'!N75,'Admón. Riesgos'!C75,"")</f>
        <v>72IN</v>
      </c>
      <c r="I15" s="97" t="str">
        <f>IF(CONCATENATE($C$14,$D$34)='Admón. Riesgos'!N85,'Admón. Riesgos'!C85,"")</f>
        <v/>
      </c>
      <c r="J15" s="97" t="str">
        <f>IF(CONCATENATE($C$14,$D$34)='Admón. Riesgos'!N95,'Admón. Riesgos'!C95,"")</f>
        <v/>
      </c>
      <c r="K15" s="144" t="str">
        <f>IF(CONCATENATE($C$14,$D$34)='Admón. Riesgos'!N105,'Admón. Riesgos'!C105,"")</f>
        <v/>
      </c>
      <c r="L15" s="98" t="str">
        <f>IF(CONCATENATE($C$14,$L$34)='Admón. Riesgos'!N5,'Admón. Riesgos'!C5,"")</f>
        <v>2IN</v>
      </c>
      <c r="M15" s="98" t="str">
        <f>IF(CONCATENATE($C$14,$L$34)='Admón. Riesgos'!N45,'Admón. Riesgos'!C45,"")</f>
        <v/>
      </c>
      <c r="N15" s="98" t="str">
        <f>IF(CONCATENATE($C$14,$L$34)='Admón. Riesgos'!N55,'Admón. Riesgos'!C55,"")</f>
        <v>52IN</v>
      </c>
      <c r="O15" s="98" t="str">
        <f>IF(CONCATENATE($C$14,$L$34)='Admón. Riesgos'!N65,'Admón. Riesgos'!C65,"")</f>
        <v/>
      </c>
      <c r="P15" s="98" t="str">
        <f>IF(CONCATENATE($C$14,$L$34)='Admón. Riesgos'!N75,'Admón. Riesgos'!C75,"")</f>
        <v/>
      </c>
      <c r="Q15" s="98" t="str">
        <f>IF(CONCATENATE($C$14,$L$34)='Admón. Riesgos'!N85,'Admón. Riesgos'!C85,"")</f>
        <v/>
      </c>
      <c r="R15" s="98" t="str">
        <f>IF(CONCATENATE($C$14,$L$34)='Admón. Riesgos'!N95,'Admón. Riesgos'!C95,"")</f>
        <v>92IN</v>
      </c>
      <c r="S15" s="152" t="str">
        <f>IF(CONCATENATE($C$14,$L$34)='Admón. Riesgos'!N105,'Admón. Riesgos'!C105,"")</f>
        <v>102IN</v>
      </c>
      <c r="T15" s="96" t="str">
        <f>IF(CONCATENATE($C$14,$T$34)='Admón. Riesgos'!N5,'Admón. Riesgos'!C5,"")</f>
        <v/>
      </c>
      <c r="U15" s="96" t="str">
        <f>IF(CONCATENATE($C$14,$T$34)='Admón. Riesgos'!N45,'Admón. Riesgos'!C45,"")</f>
        <v/>
      </c>
      <c r="V15" s="96" t="str">
        <f>IF(CONCATENATE($C$14,$T$34)='Admón. Riesgos'!N55,'Admón. Riesgos'!C55,"")</f>
        <v/>
      </c>
      <c r="W15" s="96" t="str">
        <f>IF(CONCATENATE($C$14,$T$34)='Admón. Riesgos'!N65,'Admón. Riesgos'!C65,"")</f>
        <v>62IN</v>
      </c>
      <c r="X15" s="96" t="str">
        <f>IF(CONCATENATE($C$14,$T$34)='Admón. Riesgos'!N75,'Admón. Riesgos'!C75,"")</f>
        <v/>
      </c>
      <c r="Y15" s="96" t="str">
        <f>IF(CONCATENATE($C$14,$T$34)='Admón. Riesgos'!N85,'Admón. Riesgos'!C85,"")</f>
        <v/>
      </c>
      <c r="Z15" s="96" t="str">
        <f>IF(CONCATENATE($C$14,$T$34)='Admón. Riesgos'!N95,'Admón. Riesgos'!C95,"")</f>
        <v/>
      </c>
      <c r="AA15" s="336" t="str">
        <f>IF(CONCATENATE($C$14,$T$34)='Admón. Riesgos'!N105,'Admón. Riesgos'!C105,"")</f>
        <v/>
      </c>
    </row>
    <row r="16" spans="2:36" ht="19.5" customHeight="1" x14ac:dyDescent="0.2">
      <c r="B16" s="283"/>
      <c r="C16" s="282"/>
      <c r="D16" s="135" t="str">
        <f>IF(CONCATENATE($C$14,$D$34)='Admón. Riesgos'!N6,'Admón. Riesgos'!C6,"")</f>
        <v>3IN</v>
      </c>
      <c r="E16" s="136" t="str">
        <f>IF(CONCATENATE($C$14,$D$34)='Admón. Riesgos'!N46,'Admón. Riesgos'!C46,"")</f>
        <v/>
      </c>
      <c r="F16" s="97" t="str">
        <f>IF(CONCATENATE($C$14,$D$34)='Admón. Riesgos'!N56,'Admón. Riesgos'!C56,"")</f>
        <v/>
      </c>
      <c r="G16" s="97" t="str">
        <f>IF(CONCATENATE($C$14,$D$34)='Admón. Riesgos'!N66,'Admón. Riesgos'!C66,"")</f>
        <v/>
      </c>
      <c r="H16" s="97" t="str">
        <f>IF(CONCATENATE($C$14,$D$34)='Admón. Riesgos'!N76,'Admón. Riesgos'!C76,"")</f>
        <v/>
      </c>
      <c r="I16" s="97" t="str">
        <f>IF(CONCATENATE($C$14,$D$34)='Admón. Riesgos'!N86,'Admón. Riesgos'!C86,"")</f>
        <v/>
      </c>
      <c r="J16" s="97" t="str">
        <f>IF(CONCATENATE($C$14,$D$34)='Admón. Riesgos'!N96,'Admón. Riesgos'!C96,"")</f>
        <v/>
      </c>
      <c r="K16" s="144" t="str">
        <f>IF(CONCATENATE($C$14,$D$34)='Admón. Riesgos'!N106,'Admón. Riesgos'!C106,"")</f>
        <v/>
      </c>
      <c r="L16" s="98" t="str">
        <f>IF(CONCATENATE($C$14,$L$34)='Admón. Riesgos'!N6,'Admón. Riesgos'!C6,"")</f>
        <v/>
      </c>
      <c r="M16" s="98" t="str">
        <f>IF(CONCATENATE($C$14,$L$34)='Admón. Riesgos'!N46,'Admón. Riesgos'!C46,"")</f>
        <v/>
      </c>
      <c r="N16" s="98" t="str">
        <f>IF(CONCATENATE($C$14,$L$34)='Admón. Riesgos'!N56,'Admón. Riesgos'!C56,"")</f>
        <v>53IN</v>
      </c>
      <c r="O16" s="98" t="str">
        <f>IF(CONCATENATE($C$14,$L$34)='Admón. Riesgos'!N66,'Admón. Riesgos'!C66,"")</f>
        <v>63IN</v>
      </c>
      <c r="P16" s="98" t="str">
        <f>IF(CONCATENATE($C$14,$L$34)='Admón. Riesgos'!N76,'Admón. Riesgos'!C76,"")</f>
        <v/>
      </c>
      <c r="Q16" s="98" t="str">
        <f>IF(CONCATENATE($C$14,$L$34)='Admón. Riesgos'!N86,'Admón. Riesgos'!C86,"")</f>
        <v/>
      </c>
      <c r="R16" s="98" t="str">
        <f>IF(CONCATENATE($C$14,$L$34)='Admón. Riesgos'!N96,'Admón. Riesgos'!C96,"")</f>
        <v/>
      </c>
      <c r="S16" s="152" t="str">
        <f>IF(CONCATENATE($C$14,$L$34)='Admón. Riesgos'!N106,'Admón. Riesgos'!C106,"")</f>
        <v>103IN</v>
      </c>
      <c r="T16" s="96" t="str">
        <f>IF(CONCATENATE($C$14,$T$34)='Admón. Riesgos'!N6,'Admón. Riesgos'!C6,"")</f>
        <v/>
      </c>
      <c r="U16" s="96" t="str">
        <f>IF(CONCATENATE($C$14,$T$34)='Admón. Riesgos'!N46,'Admón. Riesgos'!C46,"")</f>
        <v/>
      </c>
      <c r="V16" s="96" t="str">
        <f>IF(CONCATENATE($C$14,$T$34)='Admón. Riesgos'!N56,'Admón. Riesgos'!C56,"")</f>
        <v/>
      </c>
      <c r="W16" s="96" t="str">
        <f>IF(CONCATENATE($C$14,$T$34)='Admón. Riesgos'!N66,'Admón. Riesgos'!C66,"")</f>
        <v/>
      </c>
      <c r="X16" s="96" t="str">
        <f>IF(CONCATENATE($C$14,$T$34)='Admón. Riesgos'!N76,'Admón. Riesgos'!C76,"")</f>
        <v/>
      </c>
      <c r="Y16" s="96" t="str">
        <f>IF(CONCATENATE($C$14,$T$34)='Admón. Riesgos'!N86,'Admón. Riesgos'!C86,"")</f>
        <v/>
      </c>
      <c r="Z16" s="96" t="str">
        <f>IF(CONCATENATE($C$14,$T$34)='Admón. Riesgos'!N96,'Admón. Riesgos'!C96,"")</f>
        <v/>
      </c>
      <c r="AA16" s="336" t="str">
        <f>IF(CONCATENATE($C$14,$T$34)='Admón. Riesgos'!N106,'Admón. Riesgos'!C106,"")</f>
        <v/>
      </c>
    </row>
    <row r="17" spans="2:27" ht="19.5" customHeight="1" x14ac:dyDescent="0.2">
      <c r="B17" s="283"/>
      <c r="C17" s="282"/>
      <c r="D17" s="135" t="str">
        <f>IF(CONCATENATE($C$14,$D$34)='Admón. Riesgos'!N7,'Admón. Riesgos'!C7,"")</f>
        <v>4IN</v>
      </c>
      <c r="E17" s="136" t="str">
        <f>IF(CONCATENATE($C$14,$D$34)='Admón. Riesgos'!N47,'Admón. Riesgos'!C47,"")</f>
        <v/>
      </c>
      <c r="F17" s="97" t="str">
        <f>IF(CONCATENATE($C$14,$D$34)='Admón. Riesgos'!N57,'Admón. Riesgos'!C57,"")</f>
        <v>54IN</v>
      </c>
      <c r="G17" s="97" t="str">
        <f>IF(CONCATENATE($C$14,$D$34)='Admón. Riesgos'!N67,'Admón. Riesgos'!C67,"")</f>
        <v/>
      </c>
      <c r="H17" s="97" t="str">
        <f>IF(CONCATENATE($C$14,$D$34)='Admón. Riesgos'!N77,'Admón. Riesgos'!C77,"")</f>
        <v/>
      </c>
      <c r="I17" s="97" t="str">
        <f>IF(CONCATENATE($C$14,$D$34)='Admón. Riesgos'!N87,'Admón. Riesgos'!C87,"")</f>
        <v/>
      </c>
      <c r="J17" s="97" t="str">
        <f>IF(CONCATENATE($C$14,$D$34)='Admón. Riesgos'!N97,'Admón. Riesgos'!C97,"")</f>
        <v/>
      </c>
      <c r="K17" s="144" t="str">
        <f>IF(CONCATENATE($C$14,$D$34)='Admón. Riesgos'!N107,'Admón. Riesgos'!C107,"")</f>
        <v/>
      </c>
      <c r="L17" s="98" t="str">
        <f>IF(CONCATENATE($C$14,$L$34)='Admón. Riesgos'!N7,'Admón. Riesgos'!C7,"")</f>
        <v/>
      </c>
      <c r="M17" s="98" t="str">
        <f>IF(CONCATENATE($C$14,$L$34)='Admón. Riesgos'!N47,'Admón. Riesgos'!C47,"")</f>
        <v/>
      </c>
      <c r="N17" s="98" t="str">
        <f>IF(CONCATENATE($C$14,$L$34)='Admón. Riesgos'!N57,'Admón. Riesgos'!C57,"")</f>
        <v/>
      </c>
      <c r="O17" s="98" t="str">
        <f>IF(CONCATENATE($C$14,$L$34)='Admón. Riesgos'!N67,'Admón. Riesgos'!C67,"")</f>
        <v/>
      </c>
      <c r="P17" s="98" t="str">
        <f>IF(CONCATENATE($C$14,$L$34)='Admón. Riesgos'!N77,'Admón. Riesgos'!C77,"")</f>
        <v/>
      </c>
      <c r="Q17" s="98" t="str">
        <f>IF(CONCATENATE($C$14,$L$34)='Admón. Riesgos'!N87,'Admón. Riesgos'!C87,"")</f>
        <v/>
      </c>
      <c r="R17" s="98" t="str">
        <f>IF(CONCATENATE($C$14,$L$34)='Admón. Riesgos'!N97,'Admón. Riesgos'!C97,"")</f>
        <v/>
      </c>
      <c r="S17" s="152" t="str">
        <f>IF(CONCATENATE($C$14,$L$34)='Admón. Riesgos'!N107,'Admón. Riesgos'!C107,"")</f>
        <v/>
      </c>
      <c r="T17" s="96" t="str">
        <f>IF(CONCATENATE($C$14,$T$34)='Admón. Riesgos'!N7,'Admón. Riesgos'!C7,"")</f>
        <v/>
      </c>
      <c r="U17" s="96" t="str">
        <f>IF(CONCATENATE($C$14,$T$34)='Admón. Riesgos'!N47,'Admón. Riesgos'!C47,"")</f>
        <v/>
      </c>
      <c r="V17" s="96" t="str">
        <f>IF(CONCATENATE($C$14,$T$34)='Admón. Riesgos'!N57,'Admón. Riesgos'!C57,"")</f>
        <v/>
      </c>
      <c r="W17" s="96" t="str">
        <f>IF(CONCATENATE($C$14,$T$34)='Admón. Riesgos'!N67,'Admón. Riesgos'!C67,"")</f>
        <v/>
      </c>
      <c r="X17" s="96" t="str">
        <f>IF(CONCATENATE($C$14,$T$34)='Admón. Riesgos'!N77,'Admón. Riesgos'!C77,"")</f>
        <v>74IN</v>
      </c>
      <c r="Y17" s="96" t="str">
        <f>IF(CONCATENATE($C$14,$T$34)='Admón. Riesgos'!N87,'Admón. Riesgos'!C87,"")</f>
        <v/>
      </c>
      <c r="Z17" s="96" t="str">
        <f>IF(CONCATENATE($C$14,$T$34)='Admón. Riesgos'!N97,'Admón. Riesgos'!C97,"")</f>
        <v/>
      </c>
      <c r="AA17" s="336" t="str">
        <f>IF(CONCATENATE($C$14,$T$34)='Admón. Riesgos'!N107,'Admón. Riesgos'!C107,"")</f>
        <v/>
      </c>
    </row>
    <row r="18" spans="2:27" ht="19.5" customHeight="1" x14ac:dyDescent="0.2">
      <c r="B18" s="283"/>
      <c r="C18" s="282"/>
      <c r="D18" s="135" t="str">
        <f>IF(CONCATENATE($C$14,$D$34)='Admón. Riesgos'!N8,'Admón. Riesgos'!C8,"")</f>
        <v>5IN</v>
      </c>
      <c r="E18" s="136" t="str">
        <f>IF(CONCATENATE($C$14,$D$34)='Admón. Riesgos'!N48,'Admón. Riesgos'!C48,"")</f>
        <v/>
      </c>
      <c r="F18" s="97" t="str">
        <f>IF(CONCATENATE($C$14,$D$34)='Admón. Riesgos'!N58,'Admón. Riesgos'!C58,"")</f>
        <v/>
      </c>
      <c r="G18" s="97" t="str">
        <f>IF(CONCATENATE($C$14,$D$34)='Admón. Riesgos'!N68,'Admón. Riesgos'!C68,"")</f>
        <v/>
      </c>
      <c r="H18" s="97" t="str">
        <f>IF(CONCATENATE($C$14,$D$34)='Admón. Riesgos'!N78,'Admón. Riesgos'!C78,"")</f>
        <v/>
      </c>
      <c r="I18" s="97" t="str">
        <f>IF(CONCATENATE($C$14,$D$34)='Admón. Riesgos'!N88,'Admón. Riesgos'!C88,"")</f>
        <v>85IN</v>
      </c>
      <c r="J18" s="97" t="str">
        <f>IF(CONCATENATE($C$14,$D$34)='Admón. Riesgos'!N98,'Admón. Riesgos'!C98,"")</f>
        <v/>
      </c>
      <c r="K18" s="144" t="str">
        <f>IF(CONCATENATE($C$14,$D$34)='Admón. Riesgos'!N108,'Admón. Riesgos'!C108,"")</f>
        <v/>
      </c>
      <c r="L18" s="98" t="str">
        <f>IF(CONCATENATE($C$14,$L$34)='Admón. Riesgos'!N8,'Admón. Riesgos'!C8,"")</f>
        <v/>
      </c>
      <c r="M18" s="98" t="str">
        <f>IF(CONCATENATE($C$14,$L$34)='Admón. Riesgos'!N48,'Admón. Riesgos'!C48,"")</f>
        <v/>
      </c>
      <c r="N18" s="98" t="str">
        <f>IF(CONCATENATE($C$14,$L$34)='Admón. Riesgos'!N58,'Admón. Riesgos'!C58,"")</f>
        <v/>
      </c>
      <c r="O18" s="98" t="str">
        <f>IF(CONCATENATE($C$14,$L$34)='Admón. Riesgos'!N68,'Admón. Riesgos'!C68,"")</f>
        <v/>
      </c>
      <c r="P18" s="98" t="str">
        <f>IF(CONCATENATE($C$14,$L$34)='Admón. Riesgos'!N78,'Admón. Riesgos'!C78,"")</f>
        <v/>
      </c>
      <c r="Q18" s="98" t="str">
        <f>IF(CONCATENATE($C$14,$L$34)='Admón. Riesgos'!N88,'Admón. Riesgos'!C88,"")</f>
        <v/>
      </c>
      <c r="R18" s="98" t="str">
        <f>IF(CONCATENATE($C$14,$L$34)='Admón. Riesgos'!N98,'Admón. Riesgos'!C98,"")</f>
        <v/>
      </c>
      <c r="S18" s="152" t="str">
        <f>IF(CONCATENATE($C$14,$L$34)='Admón. Riesgos'!N108,'Admón. Riesgos'!C108,"")</f>
        <v/>
      </c>
      <c r="T18" s="96" t="str">
        <f>IF(CONCATENATE($C$14,$T$34)='Admón. Riesgos'!N8,'Admón. Riesgos'!C8,"")</f>
        <v/>
      </c>
      <c r="U18" s="96" t="str">
        <f>IF(CONCATENATE($C$14,$T$34)='Admón. Riesgos'!N48,'Admón. Riesgos'!C48,"")</f>
        <v/>
      </c>
      <c r="V18" s="96" t="str">
        <f>IF(CONCATENATE($C$14,$T$34)='Admón. Riesgos'!N58,'Admón. Riesgos'!C58,"")</f>
        <v/>
      </c>
      <c r="W18" s="96" t="str">
        <f>IF(CONCATENATE($C$14,$T$34)='Admón. Riesgos'!N68,'Admón. Riesgos'!C68,"")</f>
        <v/>
      </c>
      <c r="X18" s="96" t="str">
        <f>IF(CONCATENATE($C$14,$T$34)='Admón. Riesgos'!N78,'Admón. Riesgos'!C78,"")</f>
        <v/>
      </c>
      <c r="Y18" s="96" t="str">
        <f>IF(CONCATENATE($C$14,$T$34)='Admón. Riesgos'!N88,'Admón. Riesgos'!C88,"")</f>
        <v/>
      </c>
      <c r="Z18" s="96" t="str">
        <f>IF(CONCATENATE($C$14,$T$34)='Admón. Riesgos'!N98,'Admón. Riesgos'!C98,"")</f>
        <v>95IN</v>
      </c>
      <c r="AA18" s="336" t="str">
        <f>IF(CONCATENATE($C$14,$T$34)='Admón. Riesgos'!N108,'Admón. Riesgos'!C108,"")</f>
        <v/>
      </c>
    </row>
    <row r="19" spans="2:27" ht="19.5" customHeight="1" x14ac:dyDescent="0.2">
      <c r="B19" s="283"/>
      <c r="C19" s="282"/>
      <c r="D19" s="135" t="str">
        <f>IF(CONCATENATE($C$14,$D$34)='Admón. Riesgos'!N30,'Admón. Riesgos'!C30,"")</f>
        <v/>
      </c>
      <c r="E19" s="136" t="str">
        <f>IF(CONCATENATE($C$14,$D$34)='Admón. Riesgos'!N49,'Admón. Riesgos'!C49,"")</f>
        <v/>
      </c>
      <c r="F19" s="97" t="str">
        <f>IF(CONCATENATE($C$14,$D$34)='Admón. Riesgos'!N59,'Admón. Riesgos'!C59,"")</f>
        <v/>
      </c>
      <c r="G19" s="97" t="str">
        <f>IF(CONCATENATE($C$14,$D$34)='Admón. Riesgos'!N69,'Admón. Riesgos'!C69,"")</f>
        <v/>
      </c>
      <c r="H19" s="97" t="str">
        <f>IF(CONCATENATE($C$14,$D$34)='Admón. Riesgos'!N79,'Admón. Riesgos'!C79,"")</f>
        <v/>
      </c>
      <c r="I19" s="97" t="str">
        <f>IF(CONCATENATE($C$14,$D$34)='Admón. Riesgos'!N89,'Admón. Riesgos'!C89,"")</f>
        <v>86IN</v>
      </c>
      <c r="J19" s="97" t="str">
        <f>IF(CONCATENATE($C$14,$D$34)='Admón. Riesgos'!N99,'Admón. Riesgos'!C99,"")</f>
        <v>96IN</v>
      </c>
      <c r="K19" s="144" t="str">
        <f>IF(CONCATENATE($C$14,$D$34)='Admón. Riesgos'!N109,'Admón. Riesgos'!C109,"")</f>
        <v/>
      </c>
      <c r="L19" s="98" t="str">
        <f>IF(CONCATENATE($C$14,$L$34)='Admón. Riesgos'!N30,'Admón. Riesgos'!C30,"")</f>
        <v>27IN</v>
      </c>
      <c r="M19" s="98" t="str">
        <f>IF(CONCATENATE($C$14,$L$34)='Admón. Riesgos'!N49,'Admón. Riesgos'!C49,"")</f>
        <v/>
      </c>
      <c r="N19" s="98" t="str">
        <f>IF(CONCATENATE($C$14,$L$34)='Admón. Riesgos'!N59,'Admón. Riesgos'!C59,"")</f>
        <v/>
      </c>
      <c r="O19" s="98" t="str">
        <f>IF(CONCATENATE($C$14,$L$34)='Admón. Riesgos'!N69,'Admón. Riesgos'!C69,"")</f>
        <v/>
      </c>
      <c r="P19" s="98" t="str">
        <f>IF(CONCATENATE($C$14,$L$34)='Admón. Riesgos'!N79,'Admón. Riesgos'!C79,"")</f>
        <v/>
      </c>
      <c r="Q19" s="98" t="str">
        <f>IF(CONCATENATE($C$14,$L$34)='Admón. Riesgos'!N89,'Admón. Riesgos'!C89,"")</f>
        <v/>
      </c>
      <c r="R19" s="98" t="str">
        <f>IF(CONCATENATE($C$14,$L$34)='Admón. Riesgos'!N99,'Admón. Riesgos'!C99,"")</f>
        <v/>
      </c>
      <c r="S19" s="152" t="str">
        <f>IF(CONCATENATE($C$14,$L$34)='Admón. Riesgos'!N109,'Admón. Riesgos'!C109,"")</f>
        <v/>
      </c>
      <c r="T19" s="96" t="str">
        <f>IF(CONCATENATE($C$14,$T$34)='Admón. Riesgos'!N30,'Admón. Riesgos'!C30,"")</f>
        <v/>
      </c>
      <c r="U19" s="96" t="str">
        <f>IF(CONCATENATE($C$14,$T$34)='Admón. Riesgos'!N49,'Admón. Riesgos'!C49,"")</f>
        <v/>
      </c>
      <c r="V19" s="96" t="str">
        <f>IF(CONCATENATE($C$14,$T$34)='Admón. Riesgos'!N59,'Admón. Riesgos'!C59,"")</f>
        <v>56IN</v>
      </c>
      <c r="W19" s="96" t="str">
        <f>IF(CONCATENATE($C$14,$T$34)='Admón. Riesgos'!N69,'Admón. Riesgos'!C69,"")</f>
        <v/>
      </c>
      <c r="X19" s="96" t="str">
        <f>IF(CONCATENATE($C$14,$T$34)='Admón. Riesgos'!N79,'Admón. Riesgos'!C79,"")</f>
        <v/>
      </c>
      <c r="Y19" s="96" t="str">
        <f>IF(CONCATENATE($C$14,$T$34)='Admón. Riesgos'!N89,'Admón. Riesgos'!C89,"")</f>
        <v/>
      </c>
      <c r="Z19" s="96" t="str">
        <f>IF(CONCATENATE($C$14,$T$34)='Admón. Riesgos'!N99,'Admón. Riesgos'!C99,"")</f>
        <v/>
      </c>
      <c r="AA19" s="336" t="str">
        <f>IF(CONCATENATE($C$14,$T$34)='Admón. Riesgos'!N109,'Admón. Riesgos'!C109,"")</f>
        <v/>
      </c>
    </row>
    <row r="20" spans="2:27" ht="19.5" customHeight="1" x14ac:dyDescent="0.2">
      <c r="B20" s="283"/>
      <c r="C20" s="282"/>
      <c r="D20" s="135" t="str">
        <f>IF(CONCATENATE($C$14,$D$34)='Admón. Riesgos'!N31,'Admón. Riesgos'!C31,"")</f>
        <v/>
      </c>
      <c r="E20" s="136" t="str">
        <f>IF(CONCATENATE($C$14,$D$34)='Admón. Riesgos'!N50,'Admón. Riesgos'!C50,"")</f>
        <v/>
      </c>
      <c r="F20" s="97" t="str">
        <f>IF(CONCATENATE($C$14,$D$34)='Admón. Riesgos'!N60,'Admón. Riesgos'!C60,"")</f>
        <v/>
      </c>
      <c r="G20" s="97" t="str">
        <f>IF(CONCATENATE($C$14,$D$34)='Admón. Riesgos'!N70,'Admón. Riesgos'!C70,"")</f>
        <v/>
      </c>
      <c r="H20" s="97" t="str">
        <f>IF(CONCATENATE($C$14,$D$34)='Admón. Riesgos'!N80,'Admón. Riesgos'!C80,"")</f>
        <v/>
      </c>
      <c r="I20" s="97" t="str">
        <f>IF(CONCATENATE($C$14,$D$34)='Admón. Riesgos'!N90,'Admón. Riesgos'!C90,"")</f>
        <v/>
      </c>
      <c r="J20" s="97" t="str">
        <f>IF(CONCATENATE($C$14,$D$34)='Admón. Riesgos'!N100,'Admón. Riesgos'!C100,"")</f>
        <v>97IN</v>
      </c>
      <c r="K20" s="144" t="str">
        <f>IF(CONCATENATE($C$14,$D$34)='Admón. Riesgos'!N110,'Admón. Riesgos'!C110,"")</f>
        <v/>
      </c>
      <c r="L20" s="98" t="str">
        <f>IF(CONCATENATE($C$14,$L$34)='Admón. Riesgos'!N31,'Admón. Riesgos'!C31,"")</f>
        <v/>
      </c>
      <c r="M20" s="98" t="str">
        <f>IF(CONCATENATE($C$14,$L$34)='Admón. Riesgos'!N50,'Admón. Riesgos'!C50,"")</f>
        <v>47IN</v>
      </c>
      <c r="N20" s="98" t="str">
        <f>IF(CONCATENATE($C$14,$L$34)='Admón. Riesgos'!N60,'Admón. Riesgos'!C60,"")</f>
        <v/>
      </c>
      <c r="O20" s="98" t="str">
        <f>IF(CONCATENATE($C$14,$L$34)='Admón. Riesgos'!N70,'Admón. Riesgos'!C70,"")</f>
        <v/>
      </c>
      <c r="P20" s="98" t="str">
        <f>IF(CONCATENATE($C$14,$L$34)='Admón. Riesgos'!N80,'Admón. Riesgos'!C80,"")</f>
        <v>77IN</v>
      </c>
      <c r="Q20" s="98" t="str">
        <f>IF(CONCATENATE($C$14,$L$34)='Admón. Riesgos'!N90,'Admón. Riesgos'!C90,"")</f>
        <v>87IN</v>
      </c>
      <c r="R20" s="98" t="str">
        <f>IF(CONCATENATE($C$14,$L$34)='Admón. Riesgos'!N100,'Admón. Riesgos'!C100,"")</f>
        <v/>
      </c>
      <c r="S20" s="152" t="str">
        <f>IF(CONCATENATE($C$14,$L$34)='Admón. Riesgos'!N110,'Admón. Riesgos'!C110,"")</f>
        <v/>
      </c>
      <c r="T20" s="96" t="str">
        <f>IF(CONCATENATE($C$14,$T$34)='Admón. Riesgos'!N31,'Admón. Riesgos'!C31,"")</f>
        <v>28IN</v>
      </c>
      <c r="U20" s="96" t="str">
        <f>IF(CONCATENATE($C$14,$T$34)='Admón. Riesgos'!N50,'Admón. Riesgos'!C50,"")</f>
        <v/>
      </c>
      <c r="V20" s="96" t="str">
        <f>IF(CONCATENATE($C$14,$T$34)='Admón. Riesgos'!N60,'Admón. Riesgos'!C60,"")</f>
        <v/>
      </c>
      <c r="W20" s="96" t="str">
        <f>IF(CONCATENATE($C$14,$T$34)='Admón. Riesgos'!N70,'Admón. Riesgos'!C70,"")</f>
        <v/>
      </c>
      <c r="X20" s="96" t="str">
        <f>IF(CONCATENATE($C$14,$T$34)='Admón. Riesgos'!N80,'Admón. Riesgos'!C80,"")</f>
        <v/>
      </c>
      <c r="Y20" s="96" t="str">
        <f>IF(CONCATENATE($C$14,$T$34)='Admón. Riesgos'!N90,'Admón. Riesgos'!C90,"")</f>
        <v/>
      </c>
      <c r="Z20" s="96" t="str">
        <f>IF(CONCATENATE($C$14,$T$34)='Admón. Riesgos'!N100,'Admón. Riesgos'!C100,"")</f>
        <v/>
      </c>
      <c r="AA20" s="336" t="str">
        <f>IF(CONCATENATE($C$14,$T$34)='Admón. Riesgos'!N110,'Admón. Riesgos'!C110,"")</f>
        <v/>
      </c>
    </row>
    <row r="21" spans="2:27" ht="19.5" customHeight="1" x14ac:dyDescent="0.2">
      <c r="B21" s="283"/>
      <c r="C21" s="282"/>
      <c r="D21" s="135" t="str">
        <f>IF(CONCATENATE($C$14,$D$34)='Admón. Riesgos'!N32,'Admón. Riesgos'!C32,"")</f>
        <v/>
      </c>
      <c r="E21" s="136" t="str">
        <f>IF(CONCATENATE($C$14,$D$34)='Admón. Riesgos'!N51,'Admón. Riesgos'!C51,"")</f>
        <v/>
      </c>
      <c r="F21" s="97" t="str">
        <f>IF(CONCATENATE($C$14,$D$34)='Admón. Riesgos'!N61,'Admón. Riesgos'!C61,"")</f>
        <v/>
      </c>
      <c r="G21" s="97" t="str">
        <f>IF(CONCATENATE($C$14,$D$34)='Admón. Riesgos'!N71,'Admón. Riesgos'!C71,"")</f>
        <v/>
      </c>
      <c r="H21" s="97" t="str">
        <f>IF(CONCATENATE($C$14,$D$34)='Admón. Riesgos'!N81,'Admón. Riesgos'!C81,"")</f>
        <v/>
      </c>
      <c r="I21" s="97" t="str">
        <f>IF(CONCATENATE($C$14,$D$34)='Admón. Riesgos'!N91,'Admón. Riesgos'!C91,"")</f>
        <v/>
      </c>
      <c r="J21" s="97" t="str">
        <f>IF(CONCATENATE($C$14,$D$34)='Admón. Riesgos'!N101,'Admón. Riesgos'!C101,"")</f>
        <v>98IN</v>
      </c>
      <c r="K21" s="144" t="str">
        <f>IF(CONCATENATE($C$14,$D$34)='Admón. Riesgos'!N111,'Admón. Riesgos'!C111,"")</f>
        <v/>
      </c>
      <c r="L21" s="98" t="str">
        <f>IF(CONCATENATE($C$14,$L$34)='Admón. Riesgos'!N32,'Admón. Riesgos'!C32,"")</f>
        <v/>
      </c>
      <c r="M21" s="98" t="str">
        <f>IF(CONCATENATE($C$14,$L$34)='Admón. Riesgos'!N51,'Admón. Riesgos'!C51,"")</f>
        <v>48IN</v>
      </c>
      <c r="N21" s="98" t="str">
        <f>IF(CONCATENATE($C$14,$L$34)='Admón. Riesgos'!N61,'Admón. Riesgos'!C61,"")</f>
        <v/>
      </c>
      <c r="O21" s="98" t="str">
        <f>IF(CONCATENATE($C$14,$L$34)='Admón. Riesgos'!N71,'Admón. Riesgos'!C71,"")</f>
        <v/>
      </c>
      <c r="P21" s="98" t="str">
        <f>IF(CONCATENATE($C$14,$L$34)='Admón. Riesgos'!N81,'Admón. Riesgos'!C81,"")</f>
        <v/>
      </c>
      <c r="Q21" s="98" t="str">
        <f>IF(CONCATENATE($C$14,$L$34)='Admón. Riesgos'!N91,'Admón. Riesgos'!C91,"")</f>
        <v>88IN</v>
      </c>
      <c r="R21" s="98" t="str">
        <f>IF(CONCATENATE($C$14,$L$34)='Admón. Riesgos'!N101,'Admón. Riesgos'!C101,"")</f>
        <v/>
      </c>
      <c r="S21" s="152" t="str">
        <f>IF(CONCATENATE($C$14,$L$34)='Admón. Riesgos'!N111,'Admón. Riesgos'!C111,"")</f>
        <v/>
      </c>
      <c r="T21" s="96" t="str">
        <f>IF(CONCATENATE($C$14,$T$34)='Admón. Riesgos'!N32,'Admón. Riesgos'!C32,"")</f>
        <v/>
      </c>
      <c r="U21" s="96" t="str">
        <f>IF(CONCATENATE($C$14,$T$34)='Admón. Riesgos'!N51,'Admón. Riesgos'!C51,"")</f>
        <v/>
      </c>
      <c r="V21" s="96" t="str">
        <f>IF(CONCATENATE($C$14,$T$34)='Admón. Riesgos'!N61,'Admón. Riesgos'!C61,"")</f>
        <v/>
      </c>
      <c r="W21" s="96" t="str">
        <f>IF(CONCATENATE($C$14,$T$34)='Admón. Riesgos'!N71,'Admón. Riesgos'!C71,"")</f>
        <v/>
      </c>
      <c r="X21" s="96" t="str">
        <f>IF(CONCATENATE($C$14,$T$34)='Admón. Riesgos'!N81,'Admón. Riesgos'!C81,"")</f>
        <v/>
      </c>
      <c r="Y21" s="96" t="str">
        <f>IF(CONCATENATE($C$14,$T$34)='Admón. Riesgos'!N91,'Admón. Riesgos'!C91,"")</f>
        <v/>
      </c>
      <c r="Z21" s="96" t="str">
        <f>IF(CONCATENATE($C$14,$T$34)='Admón. Riesgos'!N101,'Admón. Riesgos'!C101,"")</f>
        <v/>
      </c>
      <c r="AA21" s="336" t="str">
        <f>IF(CONCATENATE($C$14,$T$34)='Admón. Riesgos'!N111,'Admón. Riesgos'!C111,"")</f>
        <v/>
      </c>
    </row>
    <row r="22" spans="2:27" ht="19.5" customHeight="1" x14ac:dyDescent="0.2">
      <c r="B22" s="283"/>
      <c r="C22" s="282"/>
      <c r="D22" s="135" t="str">
        <f>IF(CONCATENATE($C$14,$D$34)='Admón. Riesgos'!N33,'Admón. Riesgos'!C33,"")</f>
        <v/>
      </c>
      <c r="E22" s="136" t="str">
        <f>IF(CONCATENATE($C$14,$D$34)='Admón. Riesgos'!N52,'Admón. Riesgos'!C52,"")</f>
        <v/>
      </c>
      <c r="F22" s="97" t="str">
        <f>IF(CONCATENATE($C$14,$D$34)='Admón. Riesgos'!N62,'Admón. Riesgos'!C62,"")</f>
        <v/>
      </c>
      <c r="G22" s="97" t="str">
        <f>IF(CONCATENATE($C$14,$D$34)='Admón. Riesgos'!N72,'Admón. Riesgos'!C72,"")</f>
        <v/>
      </c>
      <c r="H22" s="97" t="str">
        <f>IF(CONCATENATE($C$14,$D$34)='Admón. Riesgos'!N82,'Admón. Riesgos'!C82,"")</f>
        <v/>
      </c>
      <c r="I22" s="97" t="str">
        <f>IF(CONCATENATE($C$14,$D$34)='Admón. Riesgos'!N92,'Admón. Riesgos'!C92,"")</f>
        <v/>
      </c>
      <c r="J22" s="97" t="str">
        <f>IF(CONCATENATE($C$14,$D$34)='Admón. Riesgos'!N102,'Admón. Riesgos'!C102,"")</f>
        <v/>
      </c>
      <c r="K22" s="144" t="str">
        <f>IF(CONCATENATE($C$14,$D$34)='Admón. Riesgos'!N112,'Admón. Riesgos'!C112,"")</f>
        <v/>
      </c>
      <c r="L22" s="98" t="str">
        <f>IF(CONCATENATE($C$14,$L$34)='Admón. Riesgos'!N33,'Admón. Riesgos'!C33,"")</f>
        <v/>
      </c>
      <c r="M22" s="98" t="str">
        <f>IF(CONCATENATE($C$14,$L$34)='Admón. Riesgos'!N52,'Admón. Riesgos'!C52,"")</f>
        <v/>
      </c>
      <c r="N22" s="98" t="str">
        <f>IF(CONCATENATE($C$14,$L$34)='Admón. Riesgos'!N62,'Admón. Riesgos'!C62,"")</f>
        <v/>
      </c>
      <c r="O22" s="98" t="str">
        <f>IF(CONCATENATE($C$14,$L$34)='Admón. Riesgos'!N72,'Admón. Riesgos'!C72,"")</f>
        <v/>
      </c>
      <c r="P22" s="98" t="str">
        <f>IF(CONCATENATE($C$14,$L$34)='Admón. Riesgos'!N82,'Admón. Riesgos'!C82,"")</f>
        <v>79IN</v>
      </c>
      <c r="Q22" s="98" t="str">
        <f>IF(CONCATENATE($C$14,$L$34)='Admón. Riesgos'!N92,'Admón. Riesgos'!C92,"")</f>
        <v>89IN</v>
      </c>
      <c r="R22" s="98" t="str">
        <f>IF(CONCATENATE($C$14,$L$34)='Admón. Riesgos'!N102,'Admón. Riesgos'!C102,"")</f>
        <v/>
      </c>
      <c r="S22" s="152" t="str">
        <f>IF(CONCATENATE($C$14,$L$34)='Admón. Riesgos'!N112,'Admón. Riesgos'!C112,"")</f>
        <v/>
      </c>
      <c r="T22" s="96" t="str">
        <f>IF(CONCATENATE($C$14,$T$34)='Admón. Riesgos'!N33,'Admón. Riesgos'!C33,"")</f>
        <v/>
      </c>
      <c r="U22" s="96" t="str">
        <f>IF(CONCATENATE($C$14,$T$34)='Admón. Riesgos'!N52,'Admón. Riesgos'!C52,"")</f>
        <v/>
      </c>
      <c r="V22" s="96" t="str">
        <f>IF(CONCATENATE($C$14,$T$34)='Admón. Riesgos'!N62,'Admón. Riesgos'!C62,"")</f>
        <v>59IN</v>
      </c>
      <c r="W22" s="96" t="str">
        <f>IF(CONCATENATE($C$14,$T$34)='Admón. Riesgos'!N72,'Admón. Riesgos'!C72,"")</f>
        <v/>
      </c>
      <c r="X22" s="96" t="str">
        <f>IF(CONCATENATE($C$14,$T$34)='Admón. Riesgos'!N82,'Admón. Riesgos'!C82,"")</f>
        <v/>
      </c>
      <c r="Y22" s="96" t="str">
        <f>IF(CONCATENATE($C$14,$T$34)='Admón. Riesgos'!N92,'Admón. Riesgos'!C92,"")</f>
        <v/>
      </c>
      <c r="Z22" s="96" t="str">
        <f>IF(CONCATENATE($C$14,$T$34)='Admón. Riesgos'!N102,'Admón. Riesgos'!C102,"")</f>
        <v/>
      </c>
      <c r="AA22" s="336" t="str">
        <f>IF(CONCATENATE($C$14,$T$34)='Admón. Riesgos'!N112,'Admón. Riesgos'!C112,"")</f>
        <v/>
      </c>
    </row>
    <row r="23" spans="2:27" ht="18" customHeight="1" thickBot="1" x14ac:dyDescent="0.25">
      <c r="B23" s="283"/>
      <c r="C23" s="282"/>
      <c r="D23" s="146" t="str">
        <f>IF(CONCATENATE($C$14,$D$34)='Admón. Riesgos'!N43,'Admón. Riesgos'!C43,"")</f>
        <v/>
      </c>
      <c r="E23" s="140" t="str">
        <f>IF(CONCATENATE($C$14,$D$34)='Admón. Riesgos'!N53,'Admón. Riesgos'!C53,"")</f>
        <v/>
      </c>
      <c r="F23" s="147" t="str">
        <f>IF(CONCATENATE($C$14,$D$34)='Admón. Riesgos'!N63,'Admón. Riesgos'!C63,"")</f>
        <v/>
      </c>
      <c r="G23" s="147" t="str">
        <f>IF(CONCATENATE($C$14,$D$34)='Admón. Riesgos'!N73,'Admón. Riesgos'!C73,"")</f>
        <v/>
      </c>
      <c r="H23" s="147" t="str">
        <f>IF(CONCATENATE($C$14,$D$34)='Admón. Riesgos'!N83,'Admón. Riesgos'!C83,"")</f>
        <v/>
      </c>
      <c r="I23" s="147" t="str">
        <f>IF(CONCATENATE($C$14,$D$34)='Admón. Riesgos'!N93,'Admón. Riesgos'!C93,"")</f>
        <v>90IN</v>
      </c>
      <c r="J23" s="147" t="str">
        <f>IF(CONCATENATE($C$14,$D$34)='Admón. Riesgos'!N103,'Admón. Riesgos'!C103,"")</f>
        <v>100IN</v>
      </c>
      <c r="K23" s="148" t="str">
        <f>IF(CONCATENATE($C$14,$D$34)='Admón. Riesgos'!N113,'Admón. Riesgos'!C113,"")</f>
        <v/>
      </c>
      <c r="L23" s="149" t="str">
        <f>IF(CONCATENATE($C$14,$L$34)='Admón. Riesgos'!N43,'Admón. Riesgos'!C43,"")</f>
        <v/>
      </c>
      <c r="M23" s="149" t="str">
        <f>IF(CONCATENATE($C$14,$L$34)='Admón. Riesgos'!N53,'Admón. Riesgos'!C53,"")</f>
        <v/>
      </c>
      <c r="N23" s="149" t="str">
        <f>IF(CONCATENATE($C$14,$L$34)='Admón. Riesgos'!N63,'Admón. Riesgos'!C63,"")</f>
        <v/>
      </c>
      <c r="O23" s="149" t="str">
        <f>IF(CONCATENATE($C$14,$L$34)='Admón. Riesgos'!N73,'Admón. Riesgos'!C73,"")</f>
        <v>70IN</v>
      </c>
      <c r="P23" s="149" t="str">
        <f>IF(CONCATENATE($C$14,$L$34)='Admón. Riesgos'!N83,'Admón. Riesgos'!C83,"")</f>
        <v>80IN</v>
      </c>
      <c r="Q23" s="149" t="str">
        <f>IF(CONCATENATE($C$14,$L$34)='Admón. Riesgos'!N93,'Admón. Riesgos'!C93,"")</f>
        <v/>
      </c>
      <c r="R23" s="149" t="str">
        <f>IF(CONCATENATE($C$14,$L$34)='Admón. Riesgos'!N103,'Admón. Riesgos'!C103,"")</f>
        <v/>
      </c>
      <c r="S23" s="152" t="str">
        <f>IF(CONCATENATE($C$14,$L$34)='Admón. Riesgos'!N113,'Admón. Riesgos'!C113,"")</f>
        <v/>
      </c>
      <c r="T23" s="150" t="str">
        <f>IF(CONCATENATE($C$14,$T$34)='Admón. Riesgos'!N43,'Admón. Riesgos'!C43,"")</f>
        <v/>
      </c>
      <c r="U23" s="150" t="str">
        <f>IF(CONCATENATE($C$14,$T$34)='Admón. Riesgos'!N53,'Admón. Riesgos'!C53,"")</f>
        <v>50IN</v>
      </c>
      <c r="V23" s="150" t="str">
        <f>IF(CONCATENATE($C$14,$T$34)='Admón. Riesgos'!N63,'Admón. Riesgos'!C63,"")</f>
        <v/>
      </c>
      <c r="W23" s="150" t="str">
        <f>IF(CONCATENATE($C$14,$T$34)='Admón. Riesgos'!N73,'Admón. Riesgos'!C73,"")</f>
        <v/>
      </c>
      <c r="X23" s="150" t="str">
        <f>IF(CONCATENATE($C$14,$T$34)='Admón. Riesgos'!N83,'Admón. Riesgos'!C83,"")</f>
        <v/>
      </c>
      <c r="Y23" s="150" t="str">
        <f>IF(CONCATENATE($C$14,$T$34)='Admón. Riesgos'!N93,'Admón. Riesgos'!C93,"")</f>
        <v/>
      </c>
      <c r="Z23" s="150" t="str">
        <f>IF(CONCATENATE($C$14,$T$34)='Admón. Riesgos'!N103,'Admón. Riesgos'!C103,"")</f>
        <v/>
      </c>
      <c r="AA23" s="336" t="str">
        <f>IF(CONCATENATE($C$14,$T$34)='Admón. Riesgos'!N113,'Admón. Riesgos'!C113,"")</f>
        <v/>
      </c>
    </row>
    <row r="24" spans="2:27" ht="16.5" customHeight="1" x14ac:dyDescent="0.2">
      <c r="B24" s="283"/>
      <c r="C24" s="282" t="s">
        <v>117</v>
      </c>
      <c r="D24" s="137" t="str">
        <f>IF(CONCATENATE($C$24,$D$34)='Admón. Riesgos'!N4,'Admón. Riesgos'!C4,"")</f>
        <v/>
      </c>
      <c r="E24" s="138" t="str">
        <f>IF(CONCATENATE($C$24,$D$34)='Admón. Riesgos'!N44,'Admón. Riesgos'!C44,"")</f>
        <v/>
      </c>
      <c r="F24" s="99" t="str">
        <f>IF(CONCATENATE($C$24,$D$34)='Admón. Riesgos'!N54,'Admón. Riesgos'!C54,"")</f>
        <v/>
      </c>
      <c r="G24" s="99" t="str">
        <f>IF(CONCATENATE($C$24,$D$34)='Admón. Riesgos'!N64,'Admón. Riesgos'!C64,"")</f>
        <v/>
      </c>
      <c r="H24" s="99" t="str">
        <f>IF(CONCATENATE($C$24,$D$34)='Admón. Riesgos'!N74,'Admón. Riesgos'!C74,"")</f>
        <v/>
      </c>
      <c r="I24" s="99" t="str">
        <f>IF(CONCATENATE($C$24,$D$34)='Admón. Riesgos'!N84,'Admón. Riesgos'!C84,"")</f>
        <v>81IN</v>
      </c>
      <c r="J24" s="99" t="str">
        <f>IF(CONCATENATE($C$24,$D$34)='Admón. Riesgos'!N94,'Admón. Riesgos'!C94,"")</f>
        <v>91IN</v>
      </c>
      <c r="K24" s="339" t="str">
        <f>IF(CONCATENATE($C$24,$D$34)='Admón. Riesgos'!N104,'Admón. Riesgos'!C104,"")</f>
        <v/>
      </c>
      <c r="L24" s="97" t="str">
        <f>IF(CONCATENATE($C$24,$L$34)='Admón. Riesgos'!N4,'Admón. Riesgos'!C4,"")</f>
        <v/>
      </c>
      <c r="M24" s="97" t="str">
        <f>IF(CONCATENATE($C$24,$L$34)='Admón. Riesgos'!N44,'Admón. Riesgos'!C44,"")</f>
        <v/>
      </c>
      <c r="N24" s="97" t="str">
        <f>IF(CONCATENATE($C$24,$L$34)='Admón. Riesgos'!N54,'Admón. Riesgos'!C54,"")</f>
        <v/>
      </c>
      <c r="O24" s="97" t="str">
        <f>IF(CONCATENATE($C$24,$L$34)='Admón. Riesgos'!N64,'Admón. Riesgos'!C64,"")</f>
        <v/>
      </c>
      <c r="P24" s="97" t="str">
        <f>IF(CONCATENATE($C$24,$L$34)='Admón. Riesgos'!N74,'Admón. Riesgos'!C74,"")</f>
        <v/>
      </c>
      <c r="Q24" s="97" t="str">
        <f>IF(CONCATENATE($C$24,$L$34)='Admón. Riesgos'!N84,'Admón. Riesgos'!C84,"")</f>
        <v/>
      </c>
      <c r="R24" s="97" t="str">
        <f>IF(CONCATENATE($C$24,$L$34)='Admón. Riesgos'!N94,'Admón. Riesgos'!C94,"")</f>
        <v/>
      </c>
      <c r="S24" s="338" t="str">
        <f>IF(CONCATENATE($C$24,$L$34)='Admón. Riesgos'!N104,'Admón. Riesgos'!C104,"")</f>
        <v/>
      </c>
      <c r="T24" s="98" t="str">
        <f>IF(CONCATENATE($C$24,$T$34)='Admón. Riesgos'!N4,'Admón. Riesgos'!C4,"")</f>
        <v/>
      </c>
      <c r="U24" s="98" t="str">
        <f>IF(CONCATENATE($C$24,$T$34)='Admón. Riesgos'!N44,'Admón. Riesgos'!C44,"")</f>
        <v/>
      </c>
      <c r="V24" s="98" t="str">
        <f>IF(CONCATENATE($C$24,$T$34)='Admón. Riesgos'!N54,'Admón. Riesgos'!C54,"")</f>
        <v/>
      </c>
      <c r="W24" s="98" t="str">
        <f>IF(CONCATENATE($C$24,$T$34)='Admón. Riesgos'!N64,'Admón. Riesgos'!C64,"")</f>
        <v/>
      </c>
      <c r="X24" s="98" t="str">
        <f>IF(CONCATENATE($C$24,$T$34)='Admón. Riesgos'!N74,'Admón. Riesgos'!C74,"")</f>
        <v/>
      </c>
      <c r="Y24" s="98" t="str">
        <f>IF(CONCATENATE($C$24,$T$34)='Admón. Riesgos'!N84,'Admón. Riesgos'!C84,"")</f>
        <v/>
      </c>
      <c r="Z24" s="98" t="str">
        <f>IF(CONCATENATE($C$24,$T$34)='Admón. Riesgos'!N94,'Admón. Riesgos'!C94,"")</f>
        <v/>
      </c>
      <c r="AA24" s="337" t="str">
        <f>IF(CONCATENATE($C$24,$T$34)='Admón. Riesgos'!N104,'Admón. Riesgos'!C104,"")</f>
        <v/>
      </c>
    </row>
    <row r="25" spans="2:27" ht="16.5" customHeight="1" x14ac:dyDescent="0.2">
      <c r="B25" s="283"/>
      <c r="C25" s="282"/>
      <c r="D25" s="137" t="str">
        <f>IF(CONCATENATE($C$24,$D$34)='Admón. Riesgos'!N5,'Admón. Riesgos'!C5,"")</f>
        <v/>
      </c>
      <c r="E25" s="138" t="str">
        <f>IF(CONCATENATE($C$24,$D$34)='Admón. Riesgos'!N45,'Admón. Riesgos'!C45,"")</f>
        <v/>
      </c>
      <c r="F25" s="99" t="str">
        <f>IF(CONCATENATE($C$24,$D$34)='Admón. Riesgos'!N55,'Admón. Riesgos'!C55,"")</f>
        <v/>
      </c>
      <c r="G25" s="99" t="str">
        <f>IF(CONCATENATE($C$24,$D$34)='Admón. Riesgos'!N65,'Admón. Riesgos'!C65,"")</f>
        <v/>
      </c>
      <c r="H25" s="99" t="str">
        <f>IF(CONCATENATE($C$24,$D$34)='Admón. Riesgos'!N75,'Admón. Riesgos'!C75,"")</f>
        <v/>
      </c>
      <c r="I25" s="99" t="str">
        <f>IF(CONCATENATE($C$24,$D$34)='Admón. Riesgos'!N85,'Admón. Riesgos'!C85,"")</f>
        <v/>
      </c>
      <c r="J25" s="99" t="str">
        <f>IF(CONCATENATE($C$24,$D$34)='Admón. Riesgos'!N95,'Admón. Riesgos'!C95,"")</f>
        <v/>
      </c>
      <c r="K25" s="145" t="str">
        <f>IF(CONCATENATE($C$24,$D$34)='Admón. Riesgos'!N105,'Admón. Riesgos'!C105,"")</f>
        <v/>
      </c>
      <c r="L25" s="97" t="str">
        <f>IF(CONCATENATE($C$24,$L$34)='Admón. Riesgos'!N5,'Admón. Riesgos'!C5,"")</f>
        <v/>
      </c>
      <c r="M25" s="97" t="str">
        <f>IF(CONCATENATE($C$24,$L$34)='Admón. Riesgos'!N45,'Admón. Riesgos'!C45,"")</f>
        <v>42IN</v>
      </c>
      <c r="N25" s="97" t="str">
        <f>IF(CONCATENATE($C$24,$L$34)='Admón. Riesgos'!N55,'Admón. Riesgos'!C55,"")</f>
        <v/>
      </c>
      <c r="O25" s="97" t="str">
        <f>IF(CONCATENATE($C$24,$L$34)='Admón. Riesgos'!N65,'Admón. Riesgos'!C65,"")</f>
        <v/>
      </c>
      <c r="P25" s="97" t="str">
        <f>IF(CONCATENATE($C$24,$L$34)='Admón. Riesgos'!N75,'Admón. Riesgos'!C75,"")</f>
        <v/>
      </c>
      <c r="Q25" s="97" t="str">
        <f>IF(CONCATENATE($C$24,$L$34)='Admón. Riesgos'!N85,'Admón. Riesgos'!C85,"")</f>
        <v/>
      </c>
      <c r="R25" s="97" t="str">
        <f>IF(CONCATENATE($C$24,$L$34)='Admón. Riesgos'!N95,'Admón. Riesgos'!C95,"")</f>
        <v/>
      </c>
      <c r="S25" s="144" t="str">
        <f>IF(CONCATENATE($C$24,$L$34)='Admón. Riesgos'!N105,'Admón. Riesgos'!C105,"")</f>
        <v/>
      </c>
      <c r="T25" s="98" t="str">
        <f>IF(CONCATENATE($C$24,$T$34)='Admón. Riesgos'!N5,'Admón. Riesgos'!C5,"")</f>
        <v/>
      </c>
      <c r="U25" s="98" t="str">
        <f>IF(CONCATENATE($C$24,$T$34)='Admón. Riesgos'!N45,'Admón. Riesgos'!C45,"")</f>
        <v/>
      </c>
      <c r="V25" s="98" t="str">
        <f>IF(CONCATENATE($C$24,$T$34)='Admón. Riesgos'!N55,'Admón. Riesgos'!C55,"")</f>
        <v/>
      </c>
      <c r="W25" s="98" t="str">
        <f>IF(CONCATENATE($C$24,$T$34)='Admón. Riesgos'!N65,'Admón. Riesgos'!C65,"")</f>
        <v/>
      </c>
      <c r="X25" s="98" t="str">
        <f>IF(CONCATENATE($C$24,$T$34)='Admón. Riesgos'!N75,'Admón. Riesgos'!C75,"")</f>
        <v/>
      </c>
      <c r="Y25" s="98" t="str">
        <f>IF(CONCATENATE($C$24,$T$34)='Admón. Riesgos'!N85,'Admón. Riesgos'!C85,"")</f>
        <v/>
      </c>
      <c r="Z25" s="98" t="str">
        <f>IF(CONCATENATE($C$24,$T$34)='Admón. Riesgos'!N95,'Admón. Riesgos'!C95,"")</f>
        <v/>
      </c>
      <c r="AA25" s="152" t="str">
        <f>IF(CONCATENATE($C$24,$T$34)='Admón. Riesgos'!N105,'Admón. Riesgos'!C105,"")</f>
        <v/>
      </c>
    </row>
    <row r="26" spans="2:27" ht="19.5" customHeight="1" x14ac:dyDescent="0.2">
      <c r="B26" s="283"/>
      <c r="C26" s="282"/>
      <c r="D26" s="137" t="str">
        <f>IF(CONCATENATE($C$24,$D$34)='Admón. Riesgos'!N6,'Admón. Riesgos'!C6,"")</f>
        <v/>
      </c>
      <c r="E26" s="138" t="str">
        <f>IF(CONCATENATE($C$24,$D$34)='Admón. Riesgos'!N46,'Admón. Riesgos'!C46,"")</f>
        <v/>
      </c>
      <c r="F26" s="99" t="str">
        <f>IF(CONCATENATE($C$24,$D$34)='Admón. Riesgos'!N56,'Admón. Riesgos'!C56,"")</f>
        <v/>
      </c>
      <c r="G26" s="99" t="str">
        <f>IF(CONCATENATE($C$24,$D$34)='Admón. Riesgos'!N66,'Admón. Riesgos'!C66,"")</f>
        <v/>
      </c>
      <c r="H26" s="99" t="str">
        <f>IF(CONCATENATE($C$24,$D$34)='Admón. Riesgos'!N76,'Admón. Riesgos'!C76,"")</f>
        <v>73IN</v>
      </c>
      <c r="I26" s="99" t="str">
        <f>IF(CONCATENATE($C$24,$D$34)='Admón. Riesgos'!N86,'Admón. Riesgos'!C86,"")</f>
        <v>83IN</v>
      </c>
      <c r="J26" s="99" t="str">
        <f>IF(CONCATENATE($C$24,$D$34)='Admón. Riesgos'!N96,'Admón. Riesgos'!C96,"")</f>
        <v>93IN</v>
      </c>
      <c r="K26" s="145" t="str">
        <f>IF(CONCATENATE($C$24,$D$34)='Admón. Riesgos'!N106,'Admón. Riesgos'!C106,"")</f>
        <v/>
      </c>
      <c r="L26" s="97" t="str">
        <f>IF(CONCATENATE($C$24,$L$34)='Admón. Riesgos'!N6,'Admón. Riesgos'!C6,"")</f>
        <v/>
      </c>
      <c r="M26" s="97" t="str">
        <f>IF(CONCATENATE($C$24,$L$34)='Admón. Riesgos'!N46,'Admón. Riesgos'!C46,"")</f>
        <v>43IN</v>
      </c>
      <c r="N26" s="97" t="str">
        <f>IF(CONCATENATE($C$24,$L$34)='Admón. Riesgos'!N56,'Admón. Riesgos'!C56,"")</f>
        <v/>
      </c>
      <c r="O26" s="97" t="str">
        <f>IF(CONCATENATE($C$24,$L$34)='Admón. Riesgos'!N66,'Admón. Riesgos'!C66,"")</f>
        <v/>
      </c>
      <c r="P26" s="97" t="str">
        <f>IF(CONCATENATE($C$24,$L$34)='Admón. Riesgos'!N76,'Admón. Riesgos'!C76,"")</f>
        <v/>
      </c>
      <c r="Q26" s="97" t="str">
        <f>IF(CONCATENATE($C$24,$L$34)='Admón. Riesgos'!N86,'Admón. Riesgos'!C86,"")</f>
        <v/>
      </c>
      <c r="R26" s="97" t="str">
        <f>IF(CONCATENATE($C$24,$L$34)='Admón. Riesgos'!N96,'Admón. Riesgos'!C96,"")</f>
        <v/>
      </c>
      <c r="S26" s="144" t="str">
        <f>IF(CONCATENATE($C$24,$L$34)='Admón. Riesgos'!N106,'Admón. Riesgos'!C106,"")</f>
        <v/>
      </c>
      <c r="T26" s="98" t="str">
        <f>IF(CONCATENATE($C$24,$T$34)='Admón. Riesgos'!N6,'Admón. Riesgos'!C6,"")</f>
        <v/>
      </c>
      <c r="U26" s="98" t="str">
        <f>IF(CONCATENATE($C$24,$T$34)='Admón. Riesgos'!N46,'Admón. Riesgos'!C46,"")</f>
        <v/>
      </c>
      <c r="V26" s="98" t="str">
        <f>IF(CONCATENATE($C$24,$T$34)='Admón. Riesgos'!N56,'Admón. Riesgos'!C56,"")</f>
        <v/>
      </c>
      <c r="W26" s="98" t="str">
        <f>IF(CONCATENATE($C$24,$T$34)='Admón. Riesgos'!N66,'Admón. Riesgos'!C66,"")</f>
        <v/>
      </c>
      <c r="X26" s="98" t="str">
        <f>IF(CONCATENATE($C$24,$T$34)='Admón. Riesgos'!N76,'Admón. Riesgos'!C76,"")</f>
        <v/>
      </c>
      <c r="Y26" s="98" t="str">
        <f>IF(CONCATENATE($C$24,$T$34)='Admón. Riesgos'!N86,'Admón. Riesgos'!C86,"")</f>
        <v/>
      </c>
      <c r="Z26" s="98" t="str">
        <f>IF(CONCATENATE($C$24,$T$34)='Admón. Riesgos'!N96,'Admón. Riesgos'!C96,"")</f>
        <v/>
      </c>
      <c r="AA26" s="152" t="str">
        <f>IF(CONCATENATE($C$24,$T$34)='Admón. Riesgos'!N106,'Admón. Riesgos'!C106,"")</f>
        <v/>
      </c>
    </row>
    <row r="27" spans="2:27" ht="19.5" customHeight="1" x14ac:dyDescent="0.2">
      <c r="B27" s="283"/>
      <c r="C27" s="282"/>
      <c r="D27" s="137" t="str">
        <f>IF(CONCATENATE($C$24,$D$34)='Admón. Riesgos'!N7,'Admón. Riesgos'!C7,"")</f>
        <v/>
      </c>
      <c r="E27" s="138" t="str">
        <f>IF(CONCATENATE($C$24,$D$34)='Admón. Riesgos'!N47,'Admón. Riesgos'!C47,"")</f>
        <v/>
      </c>
      <c r="F27" s="99" t="str">
        <f>IF(CONCATENATE($C$24,$D$34)='Admón. Riesgos'!N57,'Admón. Riesgos'!C57,"")</f>
        <v/>
      </c>
      <c r="G27" s="99" t="str">
        <f>IF(CONCATENATE($C$24,$D$34)='Admón. Riesgos'!N67,'Admón. Riesgos'!C67,"")</f>
        <v/>
      </c>
      <c r="H27" s="99" t="str">
        <f>IF(CONCATENATE($C$24,$D$34)='Admón. Riesgos'!N77,'Admón. Riesgos'!C77,"")</f>
        <v/>
      </c>
      <c r="I27" s="99" t="str">
        <f>IF(CONCATENATE($C$24,$D$34)='Admón. Riesgos'!N87,'Admón. Riesgos'!C87,"")</f>
        <v/>
      </c>
      <c r="J27" s="99" t="str">
        <f>IF(CONCATENATE($C$24,$D$34)='Admón. Riesgos'!N97,'Admón. Riesgos'!C97,"")</f>
        <v>94IN</v>
      </c>
      <c r="K27" s="145" t="str">
        <f>IF(CONCATENATE($C$24,$D$34)='Admón. Riesgos'!N107,'Admón. Riesgos'!C107,"")</f>
        <v/>
      </c>
      <c r="L27" s="97" t="str">
        <f>IF(CONCATENATE($C$24,$L$34)='Admón. Riesgos'!N7,'Admón. Riesgos'!C7,"")</f>
        <v/>
      </c>
      <c r="M27" s="97" t="str">
        <f>IF(CONCATENATE($C$24,$L$34)='Admón. Riesgos'!N47,'Admón. Riesgos'!C47,"")</f>
        <v>44IN</v>
      </c>
      <c r="N27" s="97" t="str">
        <f>IF(CONCATENATE($C$24,$L$34)='Admón. Riesgos'!N57,'Admón. Riesgos'!C57,"")</f>
        <v/>
      </c>
      <c r="O27" s="97" t="str">
        <f>IF(CONCATENATE($C$24,$L$34)='Admón. Riesgos'!N67,'Admón. Riesgos'!C67,"")</f>
        <v/>
      </c>
      <c r="P27" s="97" t="str">
        <f>IF(CONCATENATE($C$24,$L$34)='Admón. Riesgos'!N77,'Admón. Riesgos'!C77,"")</f>
        <v/>
      </c>
      <c r="Q27" s="97" t="str">
        <f>IF(CONCATENATE($C$24,$L$34)='Admón. Riesgos'!N87,'Admón. Riesgos'!C87,"")</f>
        <v/>
      </c>
      <c r="R27" s="97" t="str">
        <f>IF(CONCATENATE($C$24,$L$34)='Admón. Riesgos'!N97,'Admón. Riesgos'!C97,"")</f>
        <v/>
      </c>
      <c r="S27" s="144" t="str">
        <f>IF(CONCATENATE($C$24,$L$34)='Admón. Riesgos'!N107,'Admón. Riesgos'!C107,"")</f>
        <v/>
      </c>
      <c r="T27" s="98" t="str">
        <f>IF(CONCATENATE($C$24,$T$34)='Admón. Riesgos'!N7,'Admón. Riesgos'!C7,"")</f>
        <v/>
      </c>
      <c r="U27" s="98" t="str">
        <f>IF(CONCATENATE($C$24,$T$34)='Admón. Riesgos'!N47,'Admón. Riesgos'!C47,"")</f>
        <v/>
      </c>
      <c r="V27" s="98" t="str">
        <f>IF(CONCATENATE($C$24,$T$34)='Admón. Riesgos'!N57,'Admón. Riesgos'!C57,"")</f>
        <v/>
      </c>
      <c r="W27" s="98" t="str">
        <f>IF(CONCATENATE($C$24,$T$34)='Admón. Riesgos'!N67,'Admón. Riesgos'!C67,"")</f>
        <v/>
      </c>
      <c r="X27" s="98" t="str">
        <f>IF(CONCATENATE($C$24,$T$34)='Admón. Riesgos'!N77,'Admón. Riesgos'!C77,"")</f>
        <v/>
      </c>
      <c r="Y27" s="98" t="str">
        <f>IF(CONCATENATE($C$24,$T$34)='Admón. Riesgos'!N87,'Admón. Riesgos'!C87,"")</f>
        <v/>
      </c>
      <c r="Z27" s="98" t="str">
        <f>IF(CONCATENATE($C$24,$T$34)='Admón. Riesgos'!N97,'Admón. Riesgos'!C97,"")</f>
        <v/>
      </c>
      <c r="AA27" s="152" t="str">
        <f>IF(CONCATENATE($C$24,$T$34)='Admón. Riesgos'!N107,'Admón. Riesgos'!C107,"")</f>
        <v/>
      </c>
    </row>
    <row r="28" spans="2:27" ht="19.5" customHeight="1" x14ac:dyDescent="0.2">
      <c r="B28" s="283"/>
      <c r="C28" s="282"/>
      <c r="D28" s="137" t="str">
        <f>IF(CONCATENATE($C$24,$D$34)='Admón. Riesgos'!N8,'Admón. Riesgos'!C8,"")</f>
        <v/>
      </c>
      <c r="E28" s="138" t="str">
        <f>IF(CONCATENATE($C$24,$D$34)='Admón. Riesgos'!N48,'Admón. Riesgos'!C48,"")</f>
        <v>45IN</v>
      </c>
      <c r="F28" s="99" t="str">
        <f>IF(CONCATENATE($C$24,$D$34)='Admón. Riesgos'!N58,'Admón. Riesgos'!C58,"")</f>
        <v/>
      </c>
      <c r="G28" s="99" t="str">
        <f>IF(CONCATENATE($C$24,$D$34)='Admón. Riesgos'!N68,'Admón. Riesgos'!C68,"")</f>
        <v/>
      </c>
      <c r="H28" s="99" t="str">
        <f>IF(CONCATENATE($C$24,$D$34)='Admón. Riesgos'!N78,'Admón. Riesgos'!C78,"")</f>
        <v>75IN</v>
      </c>
      <c r="I28" s="99" t="str">
        <f>IF(CONCATENATE($C$24,$D$34)='Admón. Riesgos'!N88,'Admón. Riesgos'!C88,"")</f>
        <v/>
      </c>
      <c r="J28" s="99" t="str">
        <f>IF(CONCATENATE($C$24,$D$34)='Admón. Riesgos'!N98,'Admón. Riesgos'!C98,"")</f>
        <v/>
      </c>
      <c r="K28" s="145" t="str">
        <f>IF(CONCATENATE($C$24,$D$34)='Admón. Riesgos'!N108,'Admón. Riesgos'!C108,"")</f>
        <v/>
      </c>
      <c r="L28" s="97" t="str">
        <f>IF(CONCATENATE($C$24,$L$34)='Admón. Riesgos'!N8,'Admón. Riesgos'!C8,"")</f>
        <v/>
      </c>
      <c r="M28" s="97" t="str">
        <f>IF(CONCATENATE($C$24,$L$34)='Admón. Riesgos'!N48,'Admón. Riesgos'!C48,"")</f>
        <v/>
      </c>
      <c r="N28" s="97" t="str">
        <f>IF(CONCATENATE($C$24,$L$34)='Admón. Riesgos'!N58,'Admón. Riesgos'!C58,"")</f>
        <v/>
      </c>
      <c r="O28" s="97" t="str">
        <f>IF(CONCATENATE($C$24,$L$34)='Admón. Riesgos'!N68,'Admón. Riesgos'!C68,"")</f>
        <v/>
      </c>
      <c r="P28" s="97" t="str">
        <f>IF(CONCATENATE($C$24,$L$34)='Admón. Riesgos'!N78,'Admón. Riesgos'!C78,"")</f>
        <v/>
      </c>
      <c r="Q28" s="97" t="str">
        <f>IF(CONCATENATE($C$24,$L$34)='Admón. Riesgos'!N88,'Admón. Riesgos'!C88,"")</f>
        <v/>
      </c>
      <c r="R28" s="97" t="str">
        <f>IF(CONCATENATE($C$24,$L$34)='Admón. Riesgos'!N98,'Admón. Riesgos'!C98,"")</f>
        <v/>
      </c>
      <c r="S28" s="144" t="str">
        <f>IF(CONCATENATE($C$24,$L$34)='Admón. Riesgos'!N108,'Admón. Riesgos'!C108,"")</f>
        <v/>
      </c>
      <c r="T28" s="98" t="str">
        <f>IF(CONCATENATE($C$24,$T$34)='Admón. Riesgos'!N8,'Admón. Riesgos'!C8,"")</f>
        <v/>
      </c>
      <c r="U28" s="98" t="str">
        <f>IF(CONCATENATE($C$24,$T$34)='Admón. Riesgos'!N48,'Admón. Riesgos'!C48,"")</f>
        <v/>
      </c>
      <c r="V28" s="98" t="str">
        <f>IF(CONCATENATE($C$24,$T$34)='Admón. Riesgos'!N58,'Admón. Riesgos'!C58,"")</f>
        <v/>
      </c>
      <c r="W28" s="98" t="str">
        <f>IF(CONCATENATE($C$24,$T$34)='Admón. Riesgos'!N68,'Admón. Riesgos'!C68,"")</f>
        <v/>
      </c>
      <c r="X28" s="98" t="str">
        <f>IF(CONCATENATE($C$24,$T$34)='Admón. Riesgos'!N78,'Admón. Riesgos'!C78,"")</f>
        <v/>
      </c>
      <c r="Y28" s="98" t="str">
        <f>IF(CONCATENATE($C$24,$T$34)='Admón. Riesgos'!N88,'Admón. Riesgos'!C88,"")</f>
        <v/>
      </c>
      <c r="Z28" s="98" t="str">
        <f>IF(CONCATENATE($C$24,$T$34)='Admón. Riesgos'!N98,'Admón. Riesgos'!C98,"")</f>
        <v/>
      </c>
      <c r="AA28" s="152" t="str">
        <f>IF(CONCATENATE($C$24,$T$34)='Admón. Riesgos'!N108,'Admón. Riesgos'!C108,"")</f>
        <v/>
      </c>
    </row>
    <row r="29" spans="2:27" ht="19.5" customHeight="1" x14ac:dyDescent="0.2">
      <c r="B29" s="283"/>
      <c r="C29" s="282"/>
      <c r="D29" s="137" t="str">
        <f>IF(CONCATENATE($C$24,$D$34)='Admón. Riesgos'!N30,'Admón. Riesgos'!C30,"")</f>
        <v/>
      </c>
      <c r="E29" s="138" t="str">
        <f>IF(CONCATENATE($C$24,$D$34)='Admón. Riesgos'!N49,'Admón. Riesgos'!C49,"")</f>
        <v>46IN</v>
      </c>
      <c r="F29" s="99" t="str">
        <f>IF(CONCATENATE($C$24,$D$34)='Admón. Riesgos'!N59,'Admón. Riesgos'!C59,"")</f>
        <v/>
      </c>
      <c r="G29" s="99" t="str">
        <f>IF(CONCATENATE($C$24,$D$34)='Admón. Riesgos'!N69,'Admón. Riesgos'!C69,"")</f>
        <v>66IN</v>
      </c>
      <c r="H29" s="99" t="str">
        <f>IF(CONCATENATE($C$24,$D$34)='Admón. Riesgos'!N79,'Admón. Riesgos'!C79,"")</f>
        <v/>
      </c>
      <c r="I29" s="99" t="str">
        <f>IF(CONCATENATE($C$24,$D$34)='Admón. Riesgos'!N89,'Admón. Riesgos'!C89,"")</f>
        <v/>
      </c>
      <c r="J29" s="99" t="str">
        <f>IF(CONCATENATE($C$24,$D$34)='Admón. Riesgos'!N99,'Admón. Riesgos'!C99,"")</f>
        <v/>
      </c>
      <c r="K29" s="145" t="str">
        <f>IF(CONCATENATE($C$24,$D$34)='Admón. Riesgos'!N109,'Admón. Riesgos'!C109,"")</f>
        <v/>
      </c>
      <c r="L29" s="97" t="str">
        <f>IF(CONCATENATE($C$24,$L$34)='Admón. Riesgos'!N30,'Admón. Riesgos'!C30,"")</f>
        <v/>
      </c>
      <c r="M29" s="97" t="str">
        <f>IF(CONCATENATE($C$24,$L$34)='Admón. Riesgos'!N49,'Admón. Riesgos'!C49,"")</f>
        <v/>
      </c>
      <c r="N29" s="97" t="str">
        <f>IF(CONCATENATE($C$24,$L$34)='Admón. Riesgos'!N59,'Admón. Riesgos'!C59,"")</f>
        <v/>
      </c>
      <c r="O29" s="97" t="str">
        <f>IF(CONCATENATE($C$24,$L$34)='Admón. Riesgos'!N69,'Admón. Riesgos'!C69,"")</f>
        <v/>
      </c>
      <c r="P29" s="97" t="str">
        <f>IF(CONCATENATE($C$24,$L$34)='Admón. Riesgos'!N79,'Admón. Riesgos'!C79,"")</f>
        <v/>
      </c>
      <c r="Q29" s="97" t="str">
        <f>IF(CONCATENATE($C$24,$L$34)='Admón. Riesgos'!N89,'Admón. Riesgos'!C89,"")</f>
        <v/>
      </c>
      <c r="R29" s="97" t="str">
        <f>IF(CONCATENATE($C$24,$L$34)='Admón. Riesgos'!N99,'Admón. Riesgos'!C99,"")</f>
        <v/>
      </c>
      <c r="S29" s="144" t="str">
        <f>IF(CONCATENATE($C$24,$L$34)='Admón. Riesgos'!N109,'Admón. Riesgos'!C109,"")</f>
        <v/>
      </c>
      <c r="T29" s="98" t="str">
        <f>IF(CONCATENATE($C$24,$T$34)='Admón. Riesgos'!N30,'Admón. Riesgos'!C30,"")</f>
        <v/>
      </c>
      <c r="U29" s="98" t="str">
        <f>IF(CONCATENATE($C$24,$T$34)='Admón. Riesgos'!N49,'Admón. Riesgos'!C49,"")</f>
        <v/>
      </c>
      <c r="V29" s="98" t="str">
        <f>IF(CONCATENATE($C$24,$T$34)='Admón. Riesgos'!N59,'Admón. Riesgos'!C59,"")</f>
        <v/>
      </c>
      <c r="W29" s="98" t="str">
        <f>IF(CONCATENATE($C$24,$T$34)='Admón. Riesgos'!N69,'Admón. Riesgos'!C69,"")</f>
        <v/>
      </c>
      <c r="X29" s="98" t="str">
        <f>IF(CONCATENATE($C$24,$T$34)='Admón. Riesgos'!N79,'Admón. Riesgos'!C79,"")</f>
        <v/>
      </c>
      <c r="Y29" s="98" t="str">
        <f>IF(CONCATENATE($C$24,$T$34)='Admón. Riesgos'!N89,'Admón. Riesgos'!C89,"")</f>
        <v/>
      </c>
      <c r="Z29" s="98" t="str">
        <f>IF(CONCATENATE($C$24,$T$34)='Admón. Riesgos'!N99,'Admón. Riesgos'!C99,"")</f>
        <v/>
      </c>
      <c r="AA29" s="152" t="str">
        <f>IF(CONCATENATE($C$24,$T$34)='Admón. Riesgos'!N109,'Admón. Riesgos'!C109,"")</f>
        <v/>
      </c>
    </row>
    <row r="30" spans="2:27" ht="19.5" customHeight="1" x14ac:dyDescent="0.2">
      <c r="B30" s="283"/>
      <c r="C30" s="282"/>
      <c r="D30" s="137" t="str">
        <f>IF(CONCATENATE($C$24,$D$34)='Admón. Riesgos'!N31,'Admón. Riesgos'!C31,"")</f>
        <v/>
      </c>
      <c r="E30" s="138" t="str">
        <f>IF(CONCATENATE($C$24,$D$34)='Admón. Riesgos'!N50,'Admón. Riesgos'!C50,"")</f>
        <v/>
      </c>
      <c r="F30" s="99" t="str">
        <f>IF(CONCATENATE($C$24,$D$34)='Admón. Riesgos'!N60,'Admón. Riesgos'!C60,"")</f>
        <v>57IN</v>
      </c>
      <c r="G30" s="99" t="str">
        <f>IF(CONCATENATE($C$24,$D$34)='Admón. Riesgos'!N70,'Admón. Riesgos'!C70,"")</f>
        <v>67IN</v>
      </c>
      <c r="H30" s="99" t="str">
        <f>IF(CONCATENATE($C$24,$D$34)='Admón. Riesgos'!N80,'Admón. Riesgos'!C80,"")</f>
        <v/>
      </c>
      <c r="I30" s="99" t="str">
        <f>IF(CONCATENATE($C$24,$D$34)='Admón. Riesgos'!N90,'Admón. Riesgos'!C90,"")</f>
        <v/>
      </c>
      <c r="J30" s="99" t="str">
        <f>IF(CONCATENATE($C$24,$D$34)='Admón. Riesgos'!N100,'Admón. Riesgos'!C100,"")</f>
        <v/>
      </c>
      <c r="K30" s="145" t="str">
        <f>IF(CONCATENATE($C$24,$D$34)='Admón. Riesgos'!N110,'Admón. Riesgos'!C110,"")</f>
        <v/>
      </c>
      <c r="L30" s="97" t="str">
        <f>IF(CONCATENATE($C$24,$L$34)='Admón. Riesgos'!N31,'Admón. Riesgos'!C31,"")</f>
        <v/>
      </c>
      <c r="M30" s="97" t="str">
        <f>IF(CONCATENATE($C$24,$L$34)='Admón. Riesgos'!N50,'Admón. Riesgos'!C50,"")</f>
        <v/>
      </c>
      <c r="N30" s="97" t="str">
        <f>IF(CONCATENATE($C$24,$L$34)='Admón. Riesgos'!N60,'Admón. Riesgos'!C60,"")</f>
        <v/>
      </c>
      <c r="O30" s="97" t="str">
        <f>IF(CONCATENATE($C$24,$L$34)='Admón. Riesgos'!N70,'Admón. Riesgos'!C70,"")</f>
        <v/>
      </c>
      <c r="P30" s="97" t="str">
        <f>IF(CONCATENATE($C$24,$L$34)='Admón. Riesgos'!N80,'Admón. Riesgos'!C80,"")</f>
        <v/>
      </c>
      <c r="Q30" s="97" t="str">
        <f>IF(CONCATENATE($C$24,$L$34)='Admón. Riesgos'!N90,'Admón. Riesgos'!C90,"")</f>
        <v/>
      </c>
      <c r="R30" s="97" t="str">
        <f>IF(CONCATENATE($C$24,$L$34)='Admón. Riesgos'!N100,'Admón. Riesgos'!C100,"")</f>
        <v/>
      </c>
      <c r="S30" s="144" t="str">
        <f>IF(CONCATENATE($C$24,$L$34)='Admón. Riesgos'!N110,'Admón. Riesgos'!C110,"")</f>
        <v/>
      </c>
      <c r="T30" s="98" t="str">
        <f>IF(CONCATENATE($C$24,$T$34)='Admón. Riesgos'!N31,'Admón. Riesgos'!C31,"")</f>
        <v/>
      </c>
      <c r="U30" s="98" t="str">
        <f>IF(CONCATENATE($C$24,$T$34)='Admón. Riesgos'!N50,'Admón. Riesgos'!C50,"")</f>
        <v/>
      </c>
      <c r="V30" s="98" t="str">
        <f>IF(CONCATENATE($C$24,$T$34)='Admón. Riesgos'!N60,'Admón. Riesgos'!C60,"")</f>
        <v/>
      </c>
      <c r="W30" s="98" t="str">
        <f>IF(CONCATENATE($C$24,$T$34)='Admón. Riesgos'!N70,'Admón. Riesgos'!C70,"")</f>
        <v/>
      </c>
      <c r="X30" s="98" t="str">
        <f>IF(CONCATENATE($C$24,$T$34)='Admón. Riesgos'!N80,'Admón. Riesgos'!C80,"")</f>
        <v/>
      </c>
      <c r="Y30" s="98" t="str">
        <f>IF(CONCATENATE($C$24,$T$34)='Admón. Riesgos'!N90,'Admón. Riesgos'!C90,"")</f>
        <v/>
      </c>
      <c r="Z30" s="98" t="str">
        <f>IF(CONCATENATE($C$24,$T$34)='Admón. Riesgos'!N100,'Admón. Riesgos'!C100,"")</f>
        <v/>
      </c>
      <c r="AA30" s="152" t="str">
        <f>IF(CONCATENATE($C$24,$T$34)='Admón. Riesgos'!N110,'Admón. Riesgos'!C110,"")</f>
        <v/>
      </c>
    </row>
    <row r="31" spans="2:27" ht="19.5" customHeight="1" x14ac:dyDescent="0.2">
      <c r="B31" s="283"/>
      <c r="C31" s="282"/>
      <c r="D31" s="137" t="str">
        <f>IF(CONCATENATE($C$24,$D$34)='Admón. Riesgos'!N32,'Admón. Riesgos'!C32,"")</f>
        <v/>
      </c>
      <c r="E31" s="138" t="str">
        <f>IF(CONCATENATE($C$24,$D$34)='Admón. Riesgos'!N51,'Admón. Riesgos'!C51,"")</f>
        <v/>
      </c>
      <c r="F31" s="99" t="str">
        <f>IF(CONCATENATE($C$24,$D$34)='Admón. Riesgos'!N61,'Admón. Riesgos'!C61,"")</f>
        <v/>
      </c>
      <c r="G31" s="99" t="str">
        <f>IF(CONCATENATE($C$24,$D$34)='Admón. Riesgos'!N71,'Admón. Riesgos'!C71,"")</f>
        <v>68IN</v>
      </c>
      <c r="H31" s="99" t="str">
        <f>IF(CONCATENATE($C$24,$D$34)='Admón. Riesgos'!N81,'Admón. Riesgos'!C81,"")</f>
        <v/>
      </c>
      <c r="I31" s="99" t="str">
        <f>IF(CONCATENATE($C$24,$D$34)='Admón. Riesgos'!N91,'Admón. Riesgos'!C91,"")</f>
        <v/>
      </c>
      <c r="J31" s="99" t="str">
        <f>IF(CONCATENATE($C$24,$D$34)='Admón. Riesgos'!N101,'Admón. Riesgos'!C101,"")</f>
        <v/>
      </c>
      <c r="K31" s="145" t="str">
        <f>IF(CONCATENATE($C$24,$D$34)='Admón. Riesgos'!N111,'Admón. Riesgos'!C111,"")</f>
        <v/>
      </c>
      <c r="L31" s="97" t="str">
        <f>IF(CONCATENATE($C$24,$L$34)='Admón. Riesgos'!N32,'Admón. Riesgos'!C32,"")</f>
        <v/>
      </c>
      <c r="M31" s="97" t="str">
        <f>IF(CONCATENATE($C$24,$L$34)='Admón. Riesgos'!N51,'Admón. Riesgos'!C51,"")</f>
        <v/>
      </c>
      <c r="N31" s="97" t="str">
        <f>IF(CONCATENATE($C$24,$L$34)='Admón. Riesgos'!N61,'Admón. Riesgos'!C61,"")</f>
        <v/>
      </c>
      <c r="O31" s="97" t="str">
        <f>IF(CONCATENATE($C$24,$L$34)='Admón. Riesgos'!N71,'Admón. Riesgos'!C71,"")</f>
        <v/>
      </c>
      <c r="P31" s="97" t="str">
        <f>IF(CONCATENATE($C$24,$L$34)='Admón. Riesgos'!N81,'Admón. Riesgos'!C81,"")</f>
        <v/>
      </c>
      <c r="Q31" s="97" t="str">
        <f>IF(CONCATENATE($C$24,$L$34)='Admón. Riesgos'!N91,'Admón. Riesgos'!C91,"")</f>
        <v/>
      </c>
      <c r="R31" s="97" t="str">
        <f>IF(CONCATENATE($C$24,$L$34)='Admón. Riesgos'!N101,'Admón. Riesgos'!C101,"")</f>
        <v/>
      </c>
      <c r="S31" s="144" t="str">
        <f>IF(CONCATENATE($C$24,$L$34)='Admón. Riesgos'!N111,'Admón. Riesgos'!C111,"")</f>
        <v/>
      </c>
      <c r="T31" s="98" t="str">
        <f>IF(CONCATENATE($C$24,$T$34)='Admón. Riesgos'!N32,'Admón. Riesgos'!C32,"")</f>
        <v/>
      </c>
      <c r="U31" s="98" t="str">
        <f>IF(CONCATENATE($C$24,$T$34)='Admón. Riesgos'!N51,'Admón. Riesgos'!C51,"")</f>
        <v/>
      </c>
      <c r="V31" s="98" t="str">
        <f>IF(CONCATENATE($C$24,$T$34)='Admón. Riesgos'!N61,'Admón. Riesgos'!C61,"")</f>
        <v/>
      </c>
      <c r="W31" s="98" t="str">
        <f>IF(CONCATENATE($C$24,$T$34)='Admón. Riesgos'!N71,'Admón. Riesgos'!C71,"")</f>
        <v/>
      </c>
      <c r="X31" s="98" t="str">
        <f>IF(CONCATENATE($C$24,$T$34)='Admón. Riesgos'!N81,'Admón. Riesgos'!C81,"")</f>
        <v/>
      </c>
      <c r="Y31" s="98" t="str">
        <f>IF(CONCATENATE($C$24,$T$34)='Admón. Riesgos'!N91,'Admón. Riesgos'!C91,"")</f>
        <v/>
      </c>
      <c r="Z31" s="98" t="str">
        <f>IF(CONCATENATE($C$24,$T$34)='Admón. Riesgos'!N101,'Admón. Riesgos'!C101,"")</f>
        <v/>
      </c>
      <c r="AA31" s="152" t="str">
        <f>IF(CONCATENATE($C$24,$T$34)='Admón. Riesgos'!N111,'Admón. Riesgos'!C111,"")</f>
        <v/>
      </c>
    </row>
    <row r="32" spans="2:27" ht="19.5" customHeight="1" x14ac:dyDescent="0.2">
      <c r="C32" s="282"/>
      <c r="D32" s="137" t="str">
        <f>IF(CONCATENATE($C$24,$D$34)='Admón. Riesgos'!N33,'Admón. Riesgos'!C33,"")</f>
        <v/>
      </c>
      <c r="E32" s="138" t="str">
        <f>IF(CONCATENATE($C$24,$D$34)='Admón. Riesgos'!N52,'Admón. Riesgos'!C52,"")</f>
        <v/>
      </c>
      <c r="F32" s="99" t="str">
        <f>IF(CONCATENATE($C$24,$D$34)='Admón. Riesgos'!N62,'Admón. Riesgos'!C62,"")</f>
        <v/>
      </c>
      <c r="G32" s="99" t="str">
        <f>IF(CONCATENATE($C$24,$D$34)='Admón. Riesgos'!N72,'Admón. Riesgos'!C72,"")</f>
        <v>69IN</v>
      </c>
      <c r="H32" s="99" t="str">
        <f>IF(CONCATENATE($C$24,$D$34)='Admón. Riesgos'!N82,'Admón. Riesgos'!C82,"")</f>
        <v/>
      </c>
      <c r="I32" s="99" t="str">
        <f>IF(CONCATENATE($C$24,$D$34)='Admón. Riesgos'!N92,'Admón. Riesgos'!C92,"")</f>
        <v/>
      </c>
      <c r="J32" s="99" t="str">
        <f>IF(CONCATENATE($C$24,$D$34)='Admón. Riesgos'!N102,'Admón. Riesgos'!C102,"")</f>
        <v>99IN</v>
      </c>
      <c r="K32" s="145" t="str">
        <f>IF(CONCATENATE($C$24,$D$34)='Admón. Riesgos'!N112,'Admón. Riesgos'!C112,"")</f>
        <v/>
      </c>
      <c r="L32" s="97" t="str">
        <f>IF(CONCATENATE($C$24,$L$34)='Admón. Riesgos'!N33,'Admón. Riesgos'!C33,"")</f>
        <v/>
      </c>
      <c r="M32" s="97" t="str">
        <f>IF(CONCATENATE($C$24,$L$34)='Admón. Riesgos'!N52,'Admón. Riesgos'!C52,"")</f>
        <v/>
      </c>
      <c r="N32" s="97" t="str">
        <f>IF(CONCATENATE($C$24,$L$34)='Admón. Riesgos'!N62,'Admón. Riesgos'!C62,"")</f>
        <v/>
      </c>
      <c r="O32" s="97" t="str">
        <f>IF(CONCATENATE($C$24,$L$34)='Admón. Riesgos'!N72,'Admón. Riesgos'!C72,"")</f>
        <v/>
      </c>
      <c r="P32" s="97" t="str">
        <f>IF(CONCATENATE($C$24,$L$34)='Admón. Riesgos'!N82,'Admón. Riesgos'!C82,"")</f>
        <v/>
      </c>
      <c r="Q32" s="97" t="str">
        <f>IF(CONCATENATE($C$24,$L$34)='Admón. Riesgos'!N92,'Admón. Riesgos'!C92,"")</f>
        <v/>
      </c>
      <c r="R32" s="97" t="str">
        <f>IF(CONCATENATE($C$24,$L$34)='Admón. Riesgos'!N102,'Admón. Riesgos'!C102,"")</f>
        <v/>
      </c>
      <c r="S32" s="144" t="str">
        <f>IF(CONCATENATE($C$24,$L$34)='Admón. Riesgos'!N112,'Admón. Riesgos'!C112,"")</f>
        <v/>
      </c>
      <c r="T32" s="98" t="str">
        <f>IF(CONCATENATE($C$24,$T$34)='Admón. Riesgos'!N33,'Admón. Riesgos'!C33,"")</f>
        <v/>
      </c>
      <c r="U32" s="98" t="str">
        <f>IF(CONCATENATE($C$24,$T$34)='Admón. Riesgos'!N52,'Admón. Riesgos'!C52,"")</f>
        <v/>
      </c>
      <c r="V32" s="98" t="str">
        <f>IF(CONCATENATE($C$24,$T$34)='Admón. Riesgos'!N62,'Admón. Riesgos'!C62,"")</f>
        <v/>
      </c>
      <c r="W32" s="98" t="str">
        <f>IF(CONCATENATE($C$24,$T$34)='Admón. Riesgos'!N72,'Admón. Riesgos'!C72,"")</f>
        <v/>
      </c>
      <c r="X32" s="98" t="str">
        <f>IF(CONCATENATE($C$24,$T$34)='Admón. Riesgos'!N82,'Admón. Riesgos'!C82,"")</f>
        <v/>
      </c>
      <c r="Y32" s="98" t="str">
        <f>IF(CONCATENATE($C$24,$T$34)='Admón. Riesgos'!N92,'Admón. Riesgos'!C92,"")</f>
        <v/>
      </c>
      <c r="Z32" s="98" t="str">
        <f>IF(CONCATENATE($C$24,$T$34)='Admón. Riesgos'!N102,'Admón. Riesgos'!C102,"")</f>
        <v/>
      </c>
      <c r="AA32" s="152" t="str">
        <f>IF(CONCATENATE($C$24,$T$34)='Admón. Riesgos'!N112,'Admón. Riesgos'!C112,"")</f>
        <v/>
      </c>
    </row>
    <row r="33" spans="3:27" ht="18.75" customHeight="1" thickBot="1" x14ac:dyDescent="0.25">
      <c r="C33" s="282"/>
      <c r="D33" s="137" t="str">
        <f>IF(CONCATENATE($C$24,$D$34)='Admón. Riesgos'!N43,'Admón. Riesgos'!C43,"")</f>
        <v/>
      </c>
      <c r="E33" s="138" t="str">
        <f>IF(CONCATENATE($C$24,$D$34)='Admón. Riesgos'!N53,'Admón. Riesgos'!C53,"")</f>
        <v/>
      </c>
      <c r="F33" s="99" t="str">
        <f>IF(CONCATENATE($C$24,$D$34)='Admón. Riesgos'!N63,'Admón. Riesgos'!C63,"")</f>
        <v/>
      </c>
      <c r="G33" s="99" t="str">
        <f>IF(CONCATENATE($C$24,$D$34)='Admón. Riesgos'!N73,'Admón. Riesgos'!C73,"")</f>
        <v/>
      </c>
      <c r="H33" s="99" t="str">
        <f>IF(CONCATENATE($C$24,$D$34)='Admón. Riesgos'!N83,'Admón. Riesgos'!C83,"")</f>
        <v/>
      </c>
      <c r="I33" s="99" t="str">
        <f>IF(CONCATENATE($C$24,$D$34)='Admón. Riesgos'!N93,'Admón. Riesgos'!C93,"")</f>
        <v/>
      </c>
      <c r="J33" s="99" t="str">
        <f>IF(CONCATENATE($C$24,$D$34)='Admón. Riesgos'!N103,'Admón. Riesgos'!C103,"")</f>
        <v/>
      </c>
      <c r="K33" s="340" t="str">
        <f>IF(CONCATENATE($C$24,$D$34)='Admón. Riesgos'!N113,'Admón. Riesgos'!C113,"")</f>
        <v/>
      </c>
      <c r="L33" s="97" t="str">
        <f>IF(CONCATENATE($C$24,$L$34)='Admón. Riesgos'!N43,'Admón. Riesgos'!C43,"")</f>
        <v/>
      </c>
      <c r="M33" s="97" t="str">
        <f>IF(CONCATENATE($C$24,$L$34)='Admón. Riesgos'!N53,'Admón. Riesgos'!C53,"")</f>
        <v/>
      </c>
      <c r="N33" s="97" t="str">
        <f>IF(CONCATENATE($C$24,$L$34)='Admón. Riesgos'!N63,'Admón. Riesgos'!C63,"")</f>
        <v/>
      </c>
      <c r="O33" s="97" t="str">
        <f>IF(CONCATENATE($C$24,$L$34)='Admón. Riesgos'!N73,'Admón. Riesgos'!C73,"")</f>
        <v/>
      </c>
      <c r="P33" s="97" t="str">
        <f>IF(CONCATENATE($C$24,$L$34)='Admón. Riesgos'!N83,'Admón. Riesgos'!C83,"")</f>
        <v/>
      </c>
      <c r="Q33" s="97" t="str">
        <f>IF(CONCATENATE($C$24,$L$34)='Admón. Riesgos'!N93,'Admón. Riesgos'!C93,"")</f>
        <v/>
      </c>
      <c r="R33" s="97" t="str">
        <f>IF(CONCATENATE($C$24,$L$34)='Admón. Riesgos'!N103,'Admón. Riesgos'!C103,"")</f>
        <v/>
      </c>
      <c r="S33" s="148" t="str">
        <f>IF(CONCATENATE($C$24,$L$34)='Admón. Riesgos'!N113,'Admón. Riesgos'!C113,"")</f>
        <v/>
      </c>
      <c r="T33" s="98" t="str">
        <f>IF(CONCATENATE($C$24,$T$34)='Admón. Riesgos'!N43,'Admón. Riesgos'!C43,"")</f>
        <v/>
      </c>
      <c r="U33" s="98" t="str">
        <f>IF(CONCATENATE($C$24,$T$34)='Admón. Riesgos'!N53,'Admón. Riesgos'!C53,"")</f>
        <v/>
      </c>
      <c r="V33" s="98" t="str">
        <f>IF(CONCATENATE($C$24,$T$34)='Admón. Riesgos'!N63,'Admón. Riesgos'!C63,"")</f>
        <v/>
      </c>
      <c r="W33" s="98" t="str">
        <f>IF(CONCATENATE($C$24,$T$34)='Admón. Riesgos'!N73,'Admón. Riesgos'!C73,"")</f>
        <v/>
      </c>
      <c r="X33" s="98" t="str">
        <f>IF(CONCATENATE($C$24,$T$34)='Admón. Riesgos'!N83,'Admón. Riesgos'!C83,"")</f>
        <v/>
      </c>
      <c r="Y33" s="98" t="str">
        <f>IF(CONCATENATE($C$24,$T$34)='Admón. Riesgos'!N93,'Admón. Riesgos'!C93,"")</f>
        <v/>
      </c>
      <c r="Z33" s="98" t="str">
        <f>IF(CONCATENATE($C$24,$T$34)='Admón. Riesgos'!N103,'Admón. Riesgos'!C103,"")</f>
        <v/>
      </c>
      <c r="AA33" s="153" t="str">
        <f>IF(CONCATENATE($C$24,$T$34)='Admón. Riesgos'!N113,'Admón. Riesgos'!C113,"")</f>
        <v/>
      </c>
    </row>
    <row r="34" spans="3:27" s="95" customFormat="1" ht="15.75" customHeight="1" x14ac:dyDescent="0.25">
      <c r="D34" s="284" t="s">
        <v>65</v>
      </c>
      <c r="E34" s="284"/>
      <c r="F34" s="284"/>
      <c r="G34" s="284"/>
      <c r="H34" s="284"/>
      <c r="I34" s="284"/>
      <c r="J34" s="284"/>
      <c r="K34" s="284"/>
      <c r="L34" s="284" t="s">
        <v>63</v>
      </c>
      <c r="M34" s="284"/>
      <c r="N34" s="284"/>
      <c r="O34" s="284"/>
      <c r="P34" s="284"/>
      <c r="Q34" s="284"/>
      <c r="R34" s="284"/>
      <c r="S34" s="284"/>
      <c r="T34" s="284" t="s">
        <v>64</v>
      </c>
      <c r="U34" s="284"/>
      <c r="V34" s="284"/>
      <c r="W34" s="284"/>
      <c r="X34" s="284"/>
      <c r="Y34" s="284"/>
      <c r="Z34" s="284"/>
      <c r="AA34" s="284"/>
    </row>
    <row r="35" spans="3:27" ht="4.5" customHeight="1" x14ac:dyDescent="0.2"/>
    <row r="36" spans="3:27" ht="19.5" customHeight="1" x14ac:dyDescent="0.2">
      <c r="D36" s="281" t="s">
        <v>37</v>
      </c>
      <c r="E36" s="281"/>
      <c r="F36" s="281"/>
      <c r="G36" s="281"/>
      <c r="H36" s="281"/>
      <c r="I36" s="281"/>
      <c r="J36" s="281"/>
      <c r="K36" s="281"/>
      <c r="L36" s="281"/>
      <c r="M36" s="281"/>
      <c r="N36" s="281"/>
      <c r="O36" s="281"/>
      <c r="P36" s="281"/>
      <c r="Q36" s="281"/>
      <c r="R36" s="281"/>
      <c r="S36" s="281"/>
      <c r="T36" s="281"/>
      <c r="U36" s="281"/>
      <c r="V36" s="281"/>
      <c r="W36" s="281"/>
      <c r="X36" s="281"/>
      <c r="Y36" s="281"/>
      <c r="Z36" s="281"/>
      <c r="AA36" s="281"/>
    </row>
  </sheetData>
  <mergeCells count="9">
    <mergeCell ref="D36:AA36"/>
    <mergeCell ref="C4:C13"/>
    <mergeCell ref="B6:B31"/>
    <mergeCell ref="C14:C23"/>
    <mergeCell ref="C24:C33"/>
    <mergeCell ref="D34:K34"/>
    <mergeCell ref="L34:S34"/>
    <mergeCell ref="T34:AA34"/>
    <mergeCell ref="C2:AA2"/>
  </mergeCells>
  <phoneticPr fontId="3" type="noConversion"/>
  <pageMargins left="0.75" right="0.75" top="1" bottom="1" header="0" footer="0"/>
  <pageSetup orientation="portrait" horizontalDpi="4294967293"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zoomScale="130" zoomScaleNormal="130" workbookViewId="0">
      <selection activeCell="C14" sqref="C14"/>
    </sheetView>
  </sheetViews>
  <sheetFormatPr baseColWidth="10" defaultColWidth="11.42578125" defaultRowHeight="11.25" x14ac:dyDescent="0.25"/>
  <cols>
    <col min="1" max="1" width="26.140625" style="68" customWidth="1"/>
    <col min="2" max="2" width="34.42578125" style="67" customWidth="1"/>
    <col min="3" max="3" width="16.85546875" style="68" customWidth="1"/>
    <col min="4" max="4" width="17.28515625" style="68" customWidth="1"/>
    <col min="5" max="5" width="23" style="68" customWidth="1"/>
    <col min="6" max="6" width="26.85546875" style="69" customWidth="1"/>
    <col min="7" max="7" width="21.42578125" style="69" customWidth="1"/>
    <col min="8" max="8" width="19.85546875" style="69" customWidth="1"/>
    <col min="9" max="9" width="17.42578125" style="68" customWidth="1"/>
    <col min="10" max="10" width="17.7109375" style="68" customWidth="1"/>
    <col min="11" max="11" width="15.7109375" style="68" customWidth="1"/>
    <col min="12" max="12" width="14.85546875" style="68" customWidth="1"/>
    <col min="13" max="16384" width="11.42578125" style="68"/>
  </cols>
  <sheetData>
    <row r="1" spans="1:12" s="60" customFormat="1" ht="14.25" customHeight="1" x14ac:dyDescent="0.25">
      <c r="A1" s="285" t="s">
        <v>34</v>
      </c>
      <c r="B1" s="286"/>
      <c r="C1" s="286"/>
      <c r="D1" s="286"/>
      <c r="E1" s="286"/>
      <c r="F1" s="286"/>
      <c r="G1" s="286"/>
      <c r="H1" s="286"/>
      <c r="I1" s="286"/>
      <c r="J1" s="286"/>
      <c r="K1" s="286"/>
      <c r="L1" s="287"/>
    </row>
    <row r="2" spans="1:12" s="61" customFormat="1" x14ac:dyDescent="0.25">
      <c r="A2" s="288"/>
      <c r="B2" s="289"/>
      <c r="C2" s="289"/>
      <c r="D2" s="289"/>
      <c r="E2" s="289"/>
      <c r="F2" s="289"/>
      <c r="G2" s="289"/>
      <c r="H2" s="289"/>
      <c r="I2" s="289"/>
      <c r="J2" s="289"/>
      <c r="K2" s="289"/>
      <c r="L2" s="290"/>
    </row>
    <row r="3" spans="1:12" s="61" customFormat="1" ht="12" thickBot="1" x14ac:dyDescent="0.3">
      <c r="A3" s="291"/>
      <c r="B3" s="292"/>
      <c r="C3" s="292"/>
      <c r="D3" s="292"/>
      <c r="E3" s="292"/>
      <c r="F3" s="292"/>
      <c r="G3" s="292"/>
      <c r="H3" s="292"/>
      <c r="I3" s="292"/>
      <c r="J3" s="292"/>
      <c r="K3" s="292"/>
      <c r="L3" s="293"/>
    </row>
    <row r="4" spans="1:12" s="61" customFormat="1" x14ac:dyDescent="0.25">
      <c r="A4" s="294"/>
      <c r="B4" s="295"/>
      <c r="C4" s="295"/>
      <c r="D4" s="295"/>
      <c r="E4" s="295"/>
      <c r="F4" s="295"/>
      <c r="G4" s="295"/>
      <c r="H4" s="295"/>
      <c r="I4" s="295"/>
      <c r="J4" s="295"/>
      <c r="K4" s="295"/>
      <c r="L4" s="296"/>
    </row>
    <row r="5" spans="1:12" s="66" customFormat="1" ht="12" thickBot="1" x14ac:dyDescent="0.3">
      <c r="A5" s="62" t="s">
        <v>35</v>
      </c>
      <c r="B5" s="63" t="s">
        <v>28</v>
      </c>
      <c r="C5" s="64" t="s">
        <v>36</v>
      </c>
      <c r="D5" s="64" t="s">
        <v>37</v>
      </c>
      <c r="E5" s="64" t="s">
        <v>38</v>
      </c>
      <c r="F5" s="64" t="s">
        <v>39</v>
      </c>
      <c r="G5" s="64" t="s">
        <v>40</v>
      </c>
      <c r="H5" s="64" t="s">
        <v>41</v>
      </c>
      <c r="I5" s="64" t="s">
        <v>42</v>
      </c>
      <c r="J5" s="64" t="s">
        <v>43</v>
      </c>
      <c r="K5" s="64" t="s">
        <v>44</v>
      </c>
      <c r="L5" s="65" t="s">
        <v>45</v>
      </c>
    </row>
    <row r="6" spans="1:12" s="67" customFormat="1" ht="15" customHeight="1" x14ac:dyDescent="0.25">
      <c r="A6" s="42"/>
      <c r="B6" s="43"/>
      <c r="C6" s="44"/>
      <c r="D6" s="44"/>
      <c r="E6" s="43"/>
      <c r="F6" s="45"/>
      <c r="G6" s="45"/>
      <c r="H6" s="45"/>
      <c r="I6" s="45"/>
      <c r="J6" s="45"/>
      <c r="K6" s="45"/>
      <c r="L6" s="46"/>
    </row>
    <row r="7" spans="1:12" s="67" customFormat="1" ht="15" customHeight="1" x14ac:dyDescent="0.25">
      <c r="A7" s="47"/>
      <c r="B7" s="13"/>
      <c r="C7" s="10"/>
      <c r="D7" s="10"/>
      <c r="E7" s="13"/>
      <c r="F7" s="9"/>
      <c r="G7" s="9"/>
      <c r="H7" s="9"/>
      <c r="I7" s="9"/>
      <c r="J7" s="9"/>
      <c r="K7" s="9"/>
      <c r="L7" s="48"/>
    </row>
    <row r="8" spans="1:12" s="67" customFormat="1" ht="15" customHeight="1" x14ac:dyDescent="0.25">
      <c r="A8" s="47"/>
      <c r="B8" s="13"/>
      <c r="C8" s="10"/>
      <c r="D8" s="10"/>
      <c r="E8" s="13"/>
      <c r="F8" s="9"/>
      <c r="G8" s="9"/>
      <c r="H8" s="9"/>
      <c r="I8" s="9"/>
      <c r="J8" s="9"/>
      <c r="K8" s="9"/>
      <c r="L8" s="48"/>
    </row>
    <row r="9" spans="1:12" s="67" customFormat="1" ht="15" customHeight="1" x14ac:dyDescent="0.25">
      <c r="A9" s="47"/>
      <c r="B9" s="13"/>
      <c r="C9" s="10"/>
      <c r="D9" s="10"/>
      <c r="E9" s="13"/>
      <c r="F9" s="12"/>
      <c r="G9" s="12"/>
      <c r="H9" s="12"/>
      <c r="I9" s="14"/>
      <c r="J9" s="9"/>
      <c r="K9" s="9"/>
      <c r="L9" s="48"/>
    </row>
    <row r="10" spans="1:12" s="67" customFormat="1" ht="15" customHeight="1" x14ac:dyDescent="0.25">
      <c r="A10" s="47"/>
      <c r="B10" s="13"/>
      <c r="C10" s="10"/>
      <c r="D10" s="10"/>
      <c r="E10" s="13"/>
      <c r="F10" s="12"/>
      <c r="G10" s="12"/>
      <c r="H10" s="12"/>
      <c r="I10" s="14"/>
      <c r="J10" s="9"/>
      <c r="K10" s="9"/>
      <c r="L10" s="48"/>
    </row>
    <row r="11" spans="1:12" s="67" customFormat="1" ht="15" customHeight="1" x14ac:dyDescent="0.25">
      <c r="A11" s="49"/>
      <c r="B11" s="10"/>
      <c r="C11" s="10"/>
      <c r="D11" s="10"/>
      <c r="E11" s="10"/>
      <c r="F11" s="12"/>
      <c r="G11" s="12"/>
      <c r="H11" s="12"/>
      <c r="I11" s="11"/>
      <c r="J11" s="12"/>
      <c r="K11" s="12"/>
      <c r="L11" s="51"/>
    </row>
    <row r="12" spans="1:12" s="67" customFormat="1" ht="15" customHeight="1" x14ac:dyDescent="0.25">
      <c r="A12" s="49"/>
      <c r="B12" s="10"/>
      <c r="C12" s="10"/>
      <c r="D12" s="10"/>
      <c r="E12" s="10"/>
      <c r="F12" s="12"/>
      <c r="G12" s="12"/>
      <c r="H12" s="12"/>
      <c r="I12" s="11"/>
      <c r="J12" s="12"/>
      <c r="K12" s="12"/>
      <c r="L12" s="51"/>
    </row>
    <row r="13" spans="1:12" s="67" customFormat="1" ht="15" customHeight="1" x14ac:dyDescent="0.25">
      <c r="A13" s="49"/>
      <c r="B13" s="10"/>
      <c r="C13" s="10"/>
      <c r="D13" s="10"/>
      <c r="E13" s="10"/>
      <c r="F13" s="12"/>
      <c r="G13" s="12"/>
      <c r="H13" s="12"/>
      <c r="I13" s="11"/>
      <c r="J13" s="12"/>
      <c r="K13" s="12"/>
      <c r="L13" s="51"/>
    </row>
    <row r="14" spans="1:12" s="67" customFormat="1" ht="15" customHeight="1" x14ac:dyDescent="0.25">
      <c r="A14" s="49"/>
      <c r="B14" s="10"/>
      <c r="C14" s="10"/>
      <c r="D14" s="10"/>
      <c r="E14" s="10"/>
      <c r="F14" s="12"/>
      <c r="G14" s="12"/>
      <c r="H14" s="12"/>
      <c r="I14" s="11"/>
      <c r="J14" s="12"/>
      <c r="K14" s="12"/>
      <c r="L14" s="51"/>
    </row>
    <row r="15" spans="1:12" s="67" customFormat="1" ht="15" customHeight="1" x14ac:dyDescent="0.25">
      <c r="A15" s="49"/>
      <c r="B15" s="10"/>
      <c r="C15" s="10"/>
      <c r="D15" s="10"/>
      <c r="E15" s="10"/>
      <c r="F15" s="12"/>
      <c r="G15" s="12"/>
      <c r="H15" s="12"/>
      <c r="I15" s="11"/>
      <c r="J15" s="12"/>
      <c r="K15" s="12"/>
      <c r="L15" s="51"/>
    </row>
    <row r="16" spans="1:12" s="67" customFormat="1" ht="15" customHeight="1" x14ac:dyDescent="0.25">
      <c r="A16" s="49"/>
      <c r="B16" s="10"/>
      <c r="C16" s="10"/>
      <c r="D16" s="10"/>
      <c r="E16" s="10"/>
      <c r="F16" s="12"/>
      <c r="G16" s="12"/>
      <c r="H16" s="12"/>
      <c r="I16" s="11"/>
      <c r="J16" s="12"/>
      <c r="K16" s="12"/>
      <c r="L16" s="51"/>
    </row>
    <row r="17" spans="1:12" s="67" customFormat="1" ht="15" customHeight="1" x14ac:dyDescent="0.25">
      <c r="A17" s="49"/>
      <c r="B17" s="10"/>
      <c r="C17" s="10"/>
      <c r="D17" s="10"/>
      <c r="E17" s="10"/>
      <c r="F17" s="9"/>
      <c r="G17" s="10"/>
      <c r="H17" s="12"/>
      <c r="I17" s="11"/>
      <c r="J17" s="14"/>
      <c r="K17" s="14"/>
      <c r="L17" s="50"/>
    </row>
    <row r="18" spans="1:12" s="67" customFormat="1" ht="15" customHeight="1" x14ac:dyDescent="0.25">
      <c r="A18" s="49"/>
      <c r="B18" s="10"/>
      <c r="C18" s="10"/>
      <c r="D18" s="10"/>
      <c r="E18" s="10"/>
      <c r="F18" s="9"/>
      <c r="G18" s="10"/>
      <c r="H18" s="12"/>
      <c r="I18" s="11"/>
      <c r="J18" s="14"/>
      <c r="K18" s="14"/>
      <c r="L18" s="50"/>
    </row>
    <row r="19" spans="1:12" s="67" customFormat="1" ht="15" customHeight="1" x14ac:dyDescent="0.25">
      <c r="A19" s="49"/>
      <c r="B19" s="10"/>
      <c r="C19" s="10"/>
      <c r="D19" s="10"/>
      <c r="E19" s="10"/>
      <c r="F19" s="9"/>
      <c r="G19" s="10"/>
      <c r="H19" s="12"/>
      <c r="I19" s="11"/>
      <c r="J19" s="14"/>
      <c r="K19" s="14"/>
      <c r="L19" s="50"/>
    </row>
    <row r="20" spans="1:12" s="67" customFormat="1" ht="15" customHeight="1" x14ac:dyDescent="0.25">
      <c r="A20" s="49"/>
      <c r="B20" s="10"/>
      <c r="C20" s="10"/>
      <c r="D20" s="10"/>
      <c r="E20" s="10"/>
      <c r="F20" s="9"/>
      <c r="G20" s="10"/>
      <c r="H20" s="12"/>
      <c r="I20" s="11"/>
      <c r="J20" s="41"/>
      <c r="K20" s="41"/>
      <c r="L20" s="52"/>
    </row>
    <row r="21" spans="1:12" s="67" customFormat="1" ht="15" customHeight="1" thickBot="1" x14ac:dyDescent="0.3">
      <c r="A21" s="53"/>
      <c r="B21" s="54"/>
      <c r="C21" s="54"/>
      <c r="D21" s="54"/>
      <c r="E21" s="54"/>
      <c r="F21" s="55"/>
      <c r="G21" s="54"/>
      <c r="H21" s="56"/>
      <c r="I21" s="57"/>
      <c r="J21" s="58"/>
      <c r="K21" s="58"/>
      <c r="L21" s="59"/>
    </row>
    <row r="22" spans="1:12" s="67" customFormat="1" ht="15" customHeight="1" x14ac:dyDescent="0.25">
      <c r="F22" s="15"/>
      <c r="G22" s="15"/>
      <c r="H22" s="15"/>
    </row>
    <row r="23" spans="1:12" s="67" customFormat="1" ht="15" customHeight="1" x14ac:dyDescent="0.25">
      <c r="F23" s="15"/>
      <c r="G23" s="15"/>
      <c r="H23" s="15"/>
    </row>
    <row r="24" spans="1:12" s="67" customFormat="1" ht="15" customHeight="1" x14ac:dyDescent="0.25">
      <c r="F24" s="15"/>
      <c r="G24" s="15"/>
      <c r="H24" s="15"/>
    </row>
    <row r="25" spans="1:12" s="67" customFormat="1" ht="15" customHeight="1" x14ac:dyDescent="0.25">
      <c r="F25" s="15"/>
      <c r="G25" s="15"/>
      <c r="H25" s="15"/>
    </row>
    <row r="26" spans="1:12" s="67" customFormat="1" ht="15" customHeight="1" x14ac:dyDescent="0.25">
      <c r="F26" s="15"/>
      <c r="G26" s="15"/>
      <c r="H26" s="15"/>
    </row>
    <row r="27" spans="1:12" s="67" customFormat="1" ht="15" customHeight="1" x14ac:dyDescent="0.25">
      <c r="F27" s="15"/>
      <c r="G27" s="15"/>
      <c r="H27" s="15"/>
    </row>
    <row r="28" spans="1:12" s="67" customFormat="1" ht="15" customHeight="1" x14ac:dyDescent="0.25">
      <c r="F28" s="15"/>
      <c r="G28" s="15"/>
      <c r="H28" s="15"/>
    </row>
    <row r="29" spans="1:12" s="67" customFormat="1" ht="15" customHeight="1" x14ac:dyDescent="0.25">
      <c r="F29" s="15"/>
      <c r="G29" s="15"/>
      <c r="H29" s="15"/>
    </row>
    <row r="30" spans="1:12" s="67" customFormat="1" ht="15" customHeight="1" x14ac:dyDescent="0.25">
      <c r="F30" s="15"/>
      <c r="G30" s="15"/>
      <c r="H30" s="15"/>
    </row>
    <row r="31" spans="1:12" s="67" customFormat="1" ht="15" customHeight="1" x14ac:dyDescent="0.25">
      <c r="F31" s="15"/>
      <c r="G31" s="15"/>
      <c r="H31" s="15"/>
    </row>
    <row r="32" spans="1:12" s="67" customFormat="1" ht="15" customHeight="1" x14ac:dyDescent="0.25">
      <c r="F32" s="15"/>
      <c r="G32" s="15"/>
      <c r="H32" s="15"/>
    </row>
    <row r="33" spans="6:8" s="67" customFormat="1" ht="15" customHeight="1" x14ac:dyDescent="0.25">
      <c r="F33" s="15"/>
      <c r="G33" s="15"/>
      <c r="H33" s="15"/>
    </row>
    <row r="34" spans="6:8" s="67" customFormat="1" ht="15" customHeight="1" x14ac:dyDescent="0.25">
      <c r="F34" s="15"/>
      <c r="G34" s="15"/>
      <c r="H34" s="15"/>
    </row>
    <row r="35" spans="6:8" s="67" customFormat="1" ht="15" customHeight="1" x14ac:dyDescent="0.25">
      <c r="F35" s="15"/>
      <c r="G35" s="15"/>
      <c r="H35" s="15"/>
    </row>
    <row r="36" spans="6:8" s="67" customFormat="1" ht="15" customHeight="1" x14ac:dyDescent="0.25">
      <c r="F36" s="15"/>
      <c r="G36" s="15"/>
      <c r="H36" s="15"/>
    </row>
    <row r="37" spans="6:8" s="67" customFormat="1" ht="15" customHeight="1" x14ac:dyDescent="0.25">
      <c r="F37" s="15"/>
      <c r="G37" s="15"/>
      <c r="H37" s="15"/>
    </row>
    <row r="38" spans="6:8" s="67" customFormat="1" ht="15" customHeight="1" x14ac:dyDescent="0.25">
      <c r="F38" s="15"/>
      <c r="G38" s="15"/>
      <c r="H38" s="15"/>
    </row>
    <row r="39" spans="6:8" s="67" customFormat="1" ht="15" customHeight="1" x14ac:dyDescent="0.25">
      <c r="F39" s="15"/>
      <c r="G39" s="15"/>
      <c r="H39" s="15"/>
    </row>
    <row r="40" spans="6:8" s="67" customFormat="1" ht="15" customHeight="1" x14ac:dyDescent="0.25">
      <c r="F40" s="15"/>
      <c r="G40" s="15"/>
      <c r="H40" s="15"/>
    </row>
    <row r="41" spans="6:8" s="67" customFormat="1" ht="15" customHeight="1" x14ac:dyDescent="0.25">
      <c r="F41" s="15"/>
      <c r="G41" s="15"/>
      <c r="H41" s="15"/>
    </row>
    <row r="42" spans="6:8" s="67" customFormat="1" ht="15" customHeight="1" x14ac:dyDescent="0.25">
      <c r="F42" s="15"/>
      <c r="G42" s="15"/>
      <c r="H42" s="15"/>
    </row>
    <row r="43" spans="6:8" s="67" customFormat="1" ht="15" customHeight="1" x14ac:dyDescent="0.25">
      <c r="F43" s="15"/>
      <c r="G43" s="15"/>
      <c r="H43" s="15"/>
    </row>
    <row r="44" spans="6:8" s="67" customFormat="1" ht="15" customHeight="1" x14ac:dyDescent="0.25">
      <c r="F44" s="15"/>
      <c r="G44" s="15"/>
      <c r="H44" s="15"/>
    </row>
    <row r="45" spans="6:8" s="67" customFormat="1" ht="15" customHeight="1" x14ac:dyDescent="0.25">
      <c r="F45" s="15"/>
      <c r="G45" s="15"/>
      <c r="H45" s="15"/>
    </row>
    <row r="46" spans="6:8" s="67" customFormat="1" ht="15" customHeight="1" x14ac:dyDescent="0.25">
      <c r="F46" s="15"/>
      <c r="G46" s="15"/>
      <c r="H46" s="15"/>
    </row>
    <row r="47" spans="6:8" s="67" customFormat="1" ht="15" customHeight="1" x14ac:dyDescent="0.25">
      <c r="F47" s="15"/>
      <c r="G47" s="15"/>
      <c r="H47" s="15"/>
    </row>
    <row r="48" spans="6:8" s="67" customFormat="1" ht="15" customHeight="1" x14ac:dyDescent="0.25">
      <c r="F48" s="15"/>
      <c r="G48" s="15"/>
      <c r="H48" s="15"/>
    </row>
    <row r="49" spans="6:8" s="67" customFormat="1" ht="15" customHeight="1" x14ac:dyDescent="0.25">
      <c r="F49" s="15"/>
      <c r="G49" s="15"/>
      <c r="H49" s="15"/>
    </row>
    <row r="50" spans="6:8" s="67" customFormat="1" ht="15" customHeight="1" x14ac:dyDescent="0.25">
      <c r="F50" s="15"/>
      <c r="G50" s="15"/>
      <c r="H50" s="15"/>
    </row>
    <row r="51" spans="6:8" s="67" customFormat="1" ht="15" customHeight="1" x14ac:dyDescent="0.25">
      <c r="F51" s="15"/>
      <c r="G51" s="15"/>
      <c r="H51" s="15"/>
    </row>
    <row r="52" spans="6:8" s="67" customFormat="1" ht="15" customHeight="1" x14ac:dyDescent="0.25">
      <c r="F52" s="15"/>
      <c r="G52" s="15"/>
      <c r="H52" s="15"/>
    </row>
    <row r="53" spans="6:8" s="67" customFormat="1" ht="15" customHeight="1" x14ac:dyDescent="0.25">
      <c r="F53" s="15"/>
      <c r="G53" s="15"/>
      <c r="H53" s="15"/>
    </row>
    <row r="54" spans="6:8" s="67" customFormat="1" ht="15" customHeight="1" x14ac:dyDescent="0.25">
      <c r="F54" s="15"/>
      <c r="G54" s="15"/>
      <c r="H54" s="15"/>
    </row>
    <row r="55" spans="6:8" s="67" customFormat="1" ht="15" customHeight="1" x14ac:dyDescent="0.25">
      <c r="F55" s="15"/>
      <c r="G55" s="15"/>
      <c r="H55" s="15"/>
    </row>
    <row r="56" spans="6:8" s="67" customFormat="1" ht="15" customHeight="1" x14ac:dyDescent="0.25">
      <c r="F56" s="15"/>
      <c r="G56" s="15"/>
      <c r="H56" s="15"/>
    </row>
    <row r="57" spans="6:8" s="67" customFormat="1" ht="15" customHeight="1" x14ac:dyDescent="0.25">
      <c r="F57" s="15"/>
      <c r="G57" s="15"/>
      <c r="H57" s="15"/>
    </row>
    <row r="58" spans="6:8" s="67" customFormat="1" ht="15" customHeight="1" x14ac:dyDescent="0.25">
      <c r="F58" s="15"/>
      <c r="G58" s="15"/>
      <c r="H58" s="15"/>
    </row>
    <row r="59" spans="6:8" s="67" customFormat="1" ht="15" customHeight="1" x14ac:dyDescent="0.25">
      <c r="F59" s="15"/>
      <c r="G59" s="15"/>
      <c r="H59" s="15"/>
    </row>
    <row r="60" spans="6:8" s="67" customFormat="1" ht="15" customHeight="1" x14ac:dyDescent="0.25">
      <c r="F60" s="15"/>
      <c r="G60" s="15"/>
      <c r="H60" s="15"/>
    </row>
    <row r="61" spans="6:8" s="67" customFormat="1" ht="15" customHeight="1" x14ac:dyDescent="0.25">
      <c r="F61" s="15"/>
      <c r="G61" s="15"/>
      <c r="H61" s="15"/>
    </row>
    <row r="62" spans="6:8" s="67" customFormat="1" ht="15" customHeight="1" x14ac:dyDescent="0.25">
      <c r="F62" s="15"/>
      <c r="G62" s="15"/>
      <c r="H62" s="15"/>
    </row>
    <row r="63" spans="6:8" s="67" customFormat="1" ht="15" customHeight="1" x14ac:dyDescent="0.25">
      <c r="F63" s="15"/>
      <c r="G63" s="15"/>
      <c r="H63" s="15"/>
    </row>
    <row r="64" spans="6:8" s="67" customFormat="1" ht="15" customHeight="1" x14ac:dyDescent="0.25">
      <c r="F64" s="15"/>
      <c r="G64" s="15"/>
      <c r="H64" s="15"/>
    </row>
    <row r="65" spans="6:8" s="67" customFormat="1" ht="15" customHeight="1" x14ac:dyDescent="0.25">
      <c r="F65" s="15"/>
      <c r="G65" s="15"/>
      <c r="H65" s="15"/>
    </row>
    <row r="66" spans="6:8" s="67" customFormat="1" ht="15" customHeight="1" x14ac:dyDescent="0.25">
      <c r="F66" s="15"/>
      <c r="G66" s="15"/>
      <c r="H66" s="15"/>
    </row>
    <row r="67" spans="6:8" s="67" customFormat="1" ht="15" customHeight="1" x14ac:dyDescent="0.25">
      <c r="F67" s="15"/>
      <c r="G67" s="15"/>
      <c r="H67" s="15"/>
    </row>
    <row r="68" spans="6:8" s="67" customFormat="1" ht="15" customHeight="1" x14ac:dyDescent="0.25">
      <c r="F68" s="15"/>
      <c r="G68" s="15"/>
      <c r="H68" s="15"/>
    </row>
    <row r="69" spans="6:8" s="67" customFormat="1" ht="15" customHeight="1" x14ac:dyDescent="0.25">
      <c r="F69" s="15"/>
      <c r="G69" s="15"/>
      <c r="H69" s="15"/>
    </row>
    <row r="70" spans="6:8" s="67" customFormat="1" ht="15" customHeight="1" x14ac:dyDescent="0.25">
      <c r="F70" s="15"/>
      <c r="G70" s="15"/>
      <c r="H70" s="15"/>
    </row>
    <row r="71" spans="6:8" s="67" customFormat="1" ht="15" customHeight="1" x14ac:dyDescent="0.25">
      <c r="F71" s="15"/>
      <c r="G71" s="15"/>
      <c r="H71" s="15"/>
    </row>
    <row r="72" spans="6:8" s="67" customFormat="1" ht="15" customHeight="1" x14ac:dyDescent="0.25">
      <c r="F72" s="15"/>
      <c r="G72" s="15"/>
      <c r="H72" s="15"/>
    </row>
    <row r="73" spans="6:8" s="67" customFormat="1" ht="15" customHeight="1" x14ac:dyDescent="0.25">
      <c r="F73" s="15"/>
      <c r="G73" s="15"/>
      <c r="H73" s="15"/>
    </row>
    <row r="74" spans="6:8" s="67" customFormat="1" ht="15" customHeight="1" x14ac:dyDescent="0.25">
      <c r="F74" s="15"/>
      <c r="G74" s="15"/>
      <c r="H74" s="15"/>
    </row>
    <row r="75" spans="6:8" s="67" customFormat="1" ht="15" customHeight="1" x14ac:dyDescent="0.25">
      <c r="F75" s="15"/>
      <c r="G75" s="15"/>
      <c r="H75" s="15"/>
    </row>
    <row r="76" spans="6:8" s="67" customFormat="1" ht="15" customHeight="1" x14ac:dyDescent="0.25">
      <c r="F76" s="15"/>
      <c r="G76" s="15"/>
      <c r="H76" s="15"/>
    </row>
    <row r="77" spans="6:8" s="67" customFormat="1" ht="15" customHeight="1" x14ac:dyDescent="0.25">
      <c r="F77" s="15"/>
      <c r="G77" s="15"/>
      <c r="H77" s="15"/>
    </row>
    <row r="78" spans="6:8" s="67" customFormat="1" ht="15" customHeight="1" x14ac:dyDescent="0.25">
      <c r="F78" s="15"/>
      <c r="G78" s="15"/>
      <c r="H78" s="15"/>
    </row>
    <row r="79" spans="6:8" s="67" customFormat="1" ht="15" customHeight="1" x14ac:dyDescent="0.25">
      <c r="F79" s="15"/>
      <c r="G79" s="15"/>
      <c r="H79" s="15"/>
    </row>
    <row r="80" spans="6:8" s="67" customFormat="1" ht="15" customHeight="1" x14ac:dyDescent="0.25">
      <c r="F80" s="15"/>
      <c r="G80" s="15"/>
      <c r="H80" s="15"/>
    </row>
    <row r="81" spans="6:8" s="67" customFormat="1" ht="15" customHeight="1" x14ac:dyDescent="0.25">
      <c r="F81" s="15"/>
      <c r="G81" s="15"/>
      <c r="H81" s="15"/>
    </row>
    <row r="82" spans="6:8" s="67" customFormat="1" ht="15" customHeight="1" x14ac:dyDescent="0.25">
      <c r="F82" s="15"/>
      <c r="G82" s="15"/>
      <c r="H82" s="15"/>
    </row>
    <row r="83" spans="6:8" s="67" customFormat="1" ht="15" customHeight="1" x14ac:dyDescent="0.25">
      <c r="F83" s="15"/>
      <c r="G83" s="15"/>
      <c r="H83" s="15"/>
    </row>
    <row r="84" spans="6:8" s="67" customFormat="1" ht="15" customHeight="1" x14ac:dyDescent="0.25">
      <c r="F84" s="15"/>
      <c r="G84" s="15"/>
      <c r="H84" s="15"/>
    </row>
    <row r="85" spans="6:8" s="67" customFormat="1" ht="15" customHeight="1" x14ac:dyDescent="0.25">
      <c r="F85" s="15"/>
      <c r="G85" s="15"/>
      <c r="H85" s="15"/>
    </row>
    <row r="86" spans="6:8" s="67" customFormat="1" ht="15" customHeight="1" x14ac:dyDescent="0.25">
      <c r="F86" s="15"/>
      <c r="G86" s="15"/>
      <c r="H86" s="15"/>
    </row>
    <row r="87" spans="6:8" s="67" customFormat="1" ht="15" customHeight="1" x14ac:dyDescent="0.25">
      <c r="F87" s="15"/>
      <c r="G87" s="15"/>
      <c r="H87" s="15"/>
    </row>
    <row r="88" spans="6:8" s="67" customFormat="1" ht="15" customHeight="1" x14ac:dyDescent="0.25">
      <c r="F88" s="15"/>
      <c r="G88" s="15"/>
      <c r="H88" s="15"/>
    </row>
    <row r="89" spans="6:8" s="67" customFormat="1" ht="15" customHeight="1" x14ac:dyDescent="0.25">
      <c r="F89" s="15"/>
      <c r="G89" s="15"/>
      <c r="H89" s="15"/>
    </row>
    <row r="90" spans="6:8" s="67" customFormat="1" ht="15" customHeight="1" x14ac:dyDescent="0.25">
      <c r="F90" s="15"/>
      <c r="G90" s="15"/>
      <c r="H90" s="15"/>
    </row>
    <row r="91" spans="6:8" s="67" customFormat="1" ht="15" customHeight="1" x14ac:dyDescent="0.25">
      <c r="F91" s="15"/>
      <c r="G91" s="15"/>
      <c r="H91" s="15"/>
    </row>
    <row r="92" spans="6:8" s="67" customFormat="1" ht="15" customHeight="1" x14ac:dyDescent="0.25">
      <c r="F92" s="15"/>
      <c r="G92" s="15"/>
      <c r="H92" s="15"/>
    </row>
    <row r="93" spans="6:8" s="67" customFormat="1" ht="15" customHeight="1" x14ac:dyDescent="0.25">
      <c r="F93" s="15"/>
      <c r="G93" s="15"/>
      <c r="H93" s="15"/>
    </row>
    <row r="94" spans="6:8" s="67" customFormat="1" ht="15" customHeight="1" x14ac:dyDescent="0.25">
      <c r="F94" s="15"/>
      <c r="G94" s="15"/>
      <c r="H94" s="15"/>
    </row>
    <row r="95" spans="6:8" s="67" customFormat="1" ht="15" customHeight="1" x14ac:dyDescent="0.25">
      <c r="F95" s="15"/>
      <c r="G95" s="15"/>
      <c r="H95" s="15"/>
    </row>
    <row r="96" spans="6:8" s="67" customFormat="1" ht="15" customHeight="1" x14ac:dyDescent="0.25">
      <c r="F96" s="15"/>
      <c r="G96" s="15"/>
      <c r="H96" s="15"/>
    </row>
    <row r="97" spans="6:8" s="67" customFormat="1" ht="15" customHeight="1" x14ac:dyDescent="0.25">
      <c r="F97" s="15"/>
      <c r="G97" s="15"/>
      <c r="H97" s="15"/>
    </row>
    <row r="98" spans="6:8" s="67" customFormat="1" ht="15" customHeight="1" x14ac:dyDescent="0.25">
      <c r="F98" s="15"/>
      <c r="G98" s="15"/>
      <c r="H98" s="15"/>
    </row>
    <row r="99" spans="6:8" s="67" customFormat="1" ht="15" customHeight="1" x14ac:dyDescent="0.25">
      <c r="F99" s="15"/>
      <c r="G99" s="15"/>
      <c r="H99" s="15"/>
    </row>
    <row r="100" spans="6:8" s="67" customFormat="1" ht="15" customHeight="1" x14ac:dyDescent="0.25">
      <c r="F100" s="15"/>
      <c r="G100" s="15"/>
      <c r="H100" s="15"/>
    </row>
    <row r="101" spans="6:8" s="67" customFormat="1" ht="15" customHeight="1" x14ac:dyDescent="0.25">
      <c r="F101" s="15"/>
      <c r="G101" s="15"/>
      <c r="H101" s="15"/>
    </row>
    <row r="102" spans="6:8" s="67" customFormat="1" ht="15" customHeight="1" x14ac:dyDescent="0.25">
      <c r="F102" s="15"/>
      <c r="G102" s="15"/>
      <c r="H102" s="15"/>
    </row>
    <row r="103" spans="6:8" s="67" customFormat="1" ht="15" customHeight="1" x14ac:dyDescent="0.25">
      <c r="F103" s="15"/>
      <c r="G103" s="15"/>
      <c r="H103" s="15"/>
    </row>
    <row r="104" spans="6:8" s="67" customFormat="1" ht="15" customHeight="1" x14ac:dyDescent="0.25">
      <c r="F104" s="15"/>
      <c r="G104" s="15"/>
      <c r="H104" s="15"/>
    </row>
    <row r="105" spans="6:8" s="67" customFormat="1" ht="15" customHeight="1" x14ac:dyDescent="0.25">
      <c r="F105" s="15"/>
      <c r="G105" s="15"/>
      <c r="H105" s="15"/>
    </row>
    <row r="106" spans="6:8" s="67" customFormat="1" ht="15" customHeight="1" x14ac:dyDescent="0.25">
      <c r="F106" s="15"/>
      <c r="G106" s="15"/>
      <c r="H106" s="15"/>
    </row>
    <row r="107" spans="6:8" s="67" customFormat="1" ht="15" customHeight="1" x14ac:dyDescent="0.25">
      <c r="F107" s="15"/>
      <c r="G107" s="15"/>
      <c r="H107" s="15"/>
    </row>
    <row r="108" spans="6:8" s="67" customFormat="1" ht="15" customHeight="1" x14ac:dyDescent="0.25">
      <c r="F108" s="15"/>
      <c r="G108" s="15"/>
      <c r="H108" s="15"/>
    </row>
    <row r="109" spans="6:8" s="67" customFormat="1" ht="15" customHeight="1" x14ac:dyDescent="0.25">
      <c r="F109" s="15"/>
      <c r="G109" s="15"/>
      <c r="H109" s="15"/>
    </row>
    <row r="110" spans="6:8" s="67" customFormat="1" ht="15" customHeight="1" x14ac:dyDescent="0.25">
      <c r="F110" s="15"/>
      <c r="G110" s="15"/>
      <c r="H110" s="15"/>
    </row>
    <row r="111" spans="6:8" s="67" customFormat="1" ht="15" customHeight="1" x14ac:dyDescent="0.25">
      <c r="F111" s="15"/>
      <c r="G111" s="15"/>
      <c r="H111" s="15"/>
    </row>
    <row r="112" spans="6:8" s="67" customFormat="1" ht="15" customHeight="1" x14ac:dyDescent="0.25">
      <c r="F112" s="15"/>
      <c r="G112" s="15"/>
      <c r="H112" s="15"/>
    </row>
    <row r="113" spans="6:8" s="67" customFormat="1" ht="15" customHeight="1" x14ac:dyDescent="0.25">
      <c r="F113" s="15"/>
      <c r="G113" s="15"/>
      <c r="H113" s="15"/>
    </row>
    <row r="114" spans="6:8" s="67" customFormat="1" ht="15" customHeight="1" x14ac:dyDescent="0.25">
      <c r="F114" s="15"/>
      <c r="G114" s="15"/>
      <c r="H114" s="15"/>
    </row>
    <row r="115" spans="6:8" s="67" customFormat="1" ht="15" customHeight="1" x14ac:dyDescent="0.25">
      <c r="F115" s="15"/>
      <c r="G115" s="15"/>
      <c r="H115" s="15"/>
    </row>
    <row r="116" spans="6:8" s="67" customFormat="1" ht="15" customHeight="1" x14ac:dyDescent="0.25">
      <c r="F116" s="15"/>
      <c r="G116" s="15"/>
      <c r="H116" s="15"/>
    </row>
    <row r="117" spans="6:8" s="67" customFormat="1" ht="15" customHeight="1" x14ac:dyDescent="0.25">
      <c r="F117" s="15"/>
      <c r="G117" s="15"/>
      <c r="H117" s="15"/>
    </row>
    <row r="118" spans="6:8" s="67" customFormat="1" ht="15" customHeight="1" x14ac:dyDescent="0.25">
      <c r="F118" s="15"/>
      <c r="G118" s="15"/>
      <c r="H118" s="15"/>
    </row>
    <row r="119" spans="6:8" s="67" customFormat="1" ht="15" customHeight="1" x14ac:dyDescent="0.25">
      <c r="F119" s="15"/>
      <c r="G119" s="15"/>
      <c r="H119" s="15"/>
    </row>
    <row r="120" spans="6:8" s="67" customFormat="1" ht="15" customHeight="1" x14ac:dyDescent="0.25">
      <c r="F120" s="15"/>
      <c r="G120" s="15"/>
      <c r="H120" s="15"/>
    </row>
    <row r="121" spans="6:8" s="67" customFormat="1" ht="15" customHeight="1" x14ac:dyDescent="0.25">
      <c r="F121" s="15"/>
      <c r="G121" s="15"/>
      <c r="H121" s="15"/>
    </row>
    <row r="122" spans="6:8" s="67" customFormat="1" ht="15" customHeight="1" x14ac:dyDescent="0.25">
      <c r="F122" s="15"/>
      <c r="G122" s="15"/>
      <c r="H122" s="15"/>
    </row>
    <row r="123" spans="6:8" s="67" customFormat="1" ht="15" customHeight="1" x14ac:dyDescent="0.25">
      <c r="F123" s="15"/>
      <c r="G123" s="15"/>
      <c r="H123" s="15"/>
    </row>
    <row r="124" spans="6:8" s="67" customFormat="1" ht="15" customHeight="1" x14ac:dyDescent="0.25">
      <c r="F124" s="15"/>
      <c r="G124" s="15"/>
      <c r="H124" s="15"/>
    </row>
    <row r="125" spans="6:8" s="67" customFormat="1" ht="15" customHeight="1" x14ac:dyDescent="0.25">
      <c r="F125" s="15"/>
      <c r="G125" s="15"/>
      <c r="H125" s="15"/>
    </row>
    <row r="126" spans="6:8" s="67" customFormat="1" ht="15" customHeight="1" x14ac:dyDescent="0.25">
      <c r="F126" s="15"/>
      <c r="G126" s="15"/>
      <c r="H126" s="15"/>
    </row>
    <row r="127" spans="6:8" s="67" customFormat="1" ht="15" customHeight="1" x14ac:dyDescent="0.25">
      <c r="F127" s="15"/>
      <c r="G127" s="15"/>
      <c r="H127" s="15"/>
    </row>
    <row r="128" spans="6:8" s="67" customFormat="1" ht="15" customHeight="1" x14ac:dyDescent="0.25">
      <c r="F128" s="15"/>
      <c r="G128" s="15"/>
      <c r="H128" s="15"/>
    </row>
    <row r="129" spans="6:8" s="67" customFormat="1" ht="15" customHeight="1" x14ac:dyDescent="0.25">
      <c r="F129" s="15"/>
      <c r="G129" s="15"/>
      <c r="H129" s="15"/>
    </row>
    <row r="130" spans="6:8" s="67" customFormat="1" ht="15" customHeight="1" x14ac:dyDescent="0.25">
      <c r="F130" s="15"/>
      <c r="G130" s="15"/>
      <c r="H130" s="15"/>
    </row>
    <row r="131" spans="6:8" s="67" customFormat="1" ht="15" customHeight="1" x14ac:dyDescent="0.25">
      <c r="F131" s="15"/>
      <c r="G131" s="15"/>
      <c r="H131" s="15"/>
    </row>
  </sheetData>
  <mergeCells count="2">
    <mergeCell ref="A1:L3"/>
    <mergeCell ref="A4:L4"/>
  </mergeCells>
  <phoneticPr fontId="8" type="noConversion"/>
  <dataValidations count="1">
    <dataValidation type="list" allowBlank="1" showInputMessage="1" showErrorMessage="1" sqref="H17:H21 J11:L16">
      <formula1>$O$4:$O$10</formula1>
    </dataValidation>
  </dataValidations>
  <pageMargins left="0.75" right="0.75" top="1" bottom="1" header="0" footer="0"/>
  <pageSetup paperSize="9"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zoomScale="75" workbookViewId="0"/>
  </sheetViews>
  <sheetFormatPr baseColWidth="10" defaultColWidth="11.42578125" defaultRowHeight="12.75" x14ac:dyDescent="0.2"/>
  <cols>
    <col min="1" max="1" width="23.85546875" style="1" customWidth="1"/>
    <col min="2" max="3" width="19.85546875" style="2" customWidth="1"/>
    <col min="4" max="4" width="14" style="2" customWidth="1"/>
    <col min="5" max="5" width="12.85546875" style="2" customWidth="1"/>
    <col min="6" max="6" width="11.42578125" style="2"/>
    <col min="7" max="7" width="8" style="2" bestFit="1" customWidth="1"/>
    <col min="8" max="8" width="10.5703125" style="2" hidden="1" customWidth="1"/>
    <col min="9" max="9" width="12.140625" style="2" bestFit="1" customWidth="1"/>
    <col min="10" max="10" width="14.5703125" style="2" customWidth="1"/>
    <col min="11" max="11" width="17.28515625" style="2" customWidth="1"/>
    <col min="12" max="12" width="19.85546875" style="2" customWidth="1"/>
    <col min="13" max="13" width="0" style="2" hidden="1" customWidth="1"/>
    <col min="14" max="19" width="11.42578125" style="2"/>
    <col min="20" max="21" width="0" style="2" hidden="1" customWidth="1"/>
    <col min="22" max="16384" width="11.42578125" style="2"/>
  </cols>
  <sheetData>
    <row r="1" spans="1:21" ht="13.5" thickBot="1" x14ac:dyDescent="0.25"/>
    <row r="2" spans="1:21" ht="13.5" thickBot="1" x14ac:dyDescent="0.25">
      <c r="A2" s="300" t="s">
        <v>79</v>
      </c>
      <c r="B2" s="301"/>
      <c r="C2" s="301"/>
      <c r="D2" s="301"/>
      <c r="E2" s="301"/>
      <c r="F2" s="301"/>
      <c r="G2" s="301"/>
      <c r="H2" s="301"/>
      <c r="I2" s="301"/>
      <c r="J2" s="301"/>
      <c r="K2" s="301"/>
      <c r="L2" s="302"/>
      <c r="M2" s="3"/>
    </row>
    <row r="3" spans="1:21" s="19" customFormat="1" ht="31.5" customHeight="1" x14ac:dyDescent="0.25">
      <c r="A3" s="309" t="s">
        <v>78</v>
      </c>
      <c r="B3" s="304" t="s">
        <v>28</v>
      </c>
      <c r="C3" s="304" t="s">
        <v>84</v>
      </c>
      <c r="D3" s="304" t="s">
        <v>13</v>
      </c>
      <c r="E3" s="304" t="s">
        <v>50</v>
      </c>
      <c r="F3" s="304" t="s">
        <v>58</v>
      </c>
      <c r="G3" s="304"/>
      <c r="H3" s="304"/>
      <c r="I3" s="304"/>
      <c r="J3" s="304"/>
      <c r="K3" s="304" t="s">
        <v>52</v>
      </c>
      <c r="L3" s="306" t="s">
        <v>77</v>
      </c>
    </row>
    <row r="4" spans="1:21" s="19" customFormat="1" ht="27.75" customHeight="1" thickBot="1" x14ac:dyDescent="0.3">
      <c r="A4" s="310"/>
      <c r="B4" s="305"/>
      <c r="C4" s="305"/>
      <c r="D4" s="305"/>
      <c r="E4" s="305"/>
      <c r="F4" s="39" t="s">
        <v>56</v>
      </c>
      <c r="G4" s="39" t="s">
        <v>57</v>
      </c>
      <c r="H4" s="39"/>
      <c r="I4" s="39" t="s">
        <v>51</v>
      </c>
      <c r="J4" s="40" t="s">
        <v>66</v>
      </c>
      <c r="K4" s="305"/>
      <c r="L4" s="307"/>
      <c r="M4" s="20" t="s">
        <v>15</v>
      </c>
    </row>
    <row r="5" spans="1:21" ht="13.5" customHeight="1" x14ac:dyDescent="0.2">
      <c r="A5" s="303"/>
      <c r="B5" s="198"/>
      <c r="C5" s="34"/>
      <c r="D5" s="17"/>
      <c r="E5" s="17"/>
      <c r="F5" s="17"/>
      <c r="G5" s="17"/>
      <c r="H5" s="17">
        <f t="shared" ref="H5:H19" si="0">F5*G5</f>
        <v>0</v>
      </c>
      <c r="I5" s="17" t="e">
        <f t="shared" ref="I5:I19" si="1">LOOKUP(H5,$G$44:$G$49,$H$44:$H$49)</f>
        <v>#N/A</v>
      </c>
      <c r="J5" s="16" t="str">
        <f t="shared" ref="J5:J19" si="2">IF(H5&lt;3,"3",IF(H5&gt;5,"1",IF(OR(H5=3,H5=4),"2")))</f>
        <v>3</v>
      </c>
      <c r="K5" s="17">
        <f>(E5+J5)</f>
        <v>3</v>
      </c>
      <c r="L5" s="38" t="str">
        <f>IF(K5&lt;=1.5,"IMPLEMENTE",IF(K5&gt;1.5,"REPLANTE CONTROL"))</f>
        <v>REPLANTE CONTROL</v>
      </c>
      <c r="M5" s="5" t="s">
        <v>16</v>
      </c>
      <c r="T5" s="8" t="s">
        <v>29</v>
      </c>
      <c r="U5" s="8" t="s">
        <v>31</v>
      </c>
    </row>
    <row r="6" spans="1:21" ht="13.5" customHeight="1" x14ac:dyDescent="0.2">
      <c r="A6" s="298"/>
      <c r="B6" s="183"/>
      <c r="C6" s="4"/>
      <c r="D6" s="4"/>
      <c r="E6" s="4"/>
      <c r="F6" s="4"/>
      <c r="G6" s="4"/>
      <c r="H6" s="4">
        <f t="shared" si="0"/>
        <v>0</v>
      </c>
      <c r="I6" s="4" t="e">
        <f t="shared" si="1"/>
        <v>#N/A</v>
      </c>
      <c r="J6" s="22" t="str">
        <f t="shared" si="2"/>
        <v>3</v>
      </c>
      <c r="K6" s="4">
        <f t="shared" ref="K6:K19" si="3">(E6+J6)</f>
        <v>3</v>
      </c>
      <c r="L6" s="38" t="str">
        <f t="shared" ref="L6:L19" si="4">IF(K6&lt;=1.5,"IMPLEMENTE",IF(K6&gt;1.5,"REPLANTE CONTROL"))</f>
        <v>REPLANTE CONTROL</v>
      </c>
      <c r="T6" s="8" t="s">
        <v>30</v>
      </c>
      <c r="U6" s="8" t="s">
        <v>32</v>
      </c>
    </row>
    <row r="7" spans="1:21" ht="13.5" customHeight="1" x14ac:dyDescent="0.2">
      <c r="A7" s="298"/>
      <c r="B7" s="183"/>
      <c r="C7" s="4"/>
      <c r="D7" s="4"/>
      <c r="E7" s="4"/>
      <c r="F7" s="4"/>
      <c r="G7" s="4"/>
      <c r="H7" s="4">
        <f t="shared" si="0"/>
        <v>0</v>
      </c>
      <c r="I7" s="4" t="e">
        <f t="shared" si="1"/>
        <v>#N/A</v>
      </c>
      <c r="J7" s="22" t="str">
        <f t="shared" si="2"/>
        <v>3</v>
      </c>
      <c r="K7" s="4">
        <f t="shared" si="3"/>
        <v>3</v>
      </c>
      <c r="L7" s="38" t="str">
        <f t="shared" si="4"/>
        <v>REPLANTE CONTROL</v>
      </c>
      <c r="M7" s="2" t="s">
        <v>17</v>
      </c>
      <c r="U7" s="8" t="s">
        <v>33</v>
      </c>
    </row>
    <row r="8" spans="1:21" ht="13.5" customHeight="1" x14ac:dyDescent="0.2">
      <c r="A8" s="298"/>
      <c r="B8" s="209"/>
      <c r="C8" s="33"/>
      <c r="D8" s="35"/>
      <c r="E8" s="35"/>
      <c r="F8" s="4"/>
      <c r="G8" s="4"/>
      <c r="H8" s="4">
        <f t="shared" si="0"/>
        <v>0</v>
      </c>
      <c r="I8" s="4" t="e">
        <f t="shared" si="1"/>
        <v>#N/A</v>
      </c>
      <c r="J8" s="22" t="str">
        <f t="shared" si="2"/>
        <v>3</v>
      </c>
      <c r="K8" s="4">
        <f t="shared" si="3"/>
        <v>3</v>
      </c>
      <c r="L8" s="38" t="str">
        <f t="shared" si="4"/>
        <v>REPLANTE CONTROL</v>
      </c>
      <c r="M8" s="2" t="s">
        <v>18</v>
      </c>
    </row>
    <row r="9" spans="1:21" ht="13.5" customHeight="1" x14ac:dyDescent="0.2">
      <c r="A9" s="298"/>
      <c r="B9" s="308"/>
      <c r="C9" s="24"/>
      <c r="D9" s="35"/>
      <c r="E9" s="35"/>
      <c r="F9" s="4"/>
      <c r="G9" s="4"/>
      <c r="H9" s="4">
        <f t="shared" si="0"/>
        <v>0</v>
      </c>
      <c r="I9" s="4" t="e">
        <f t="shared" si="1"/>
        <v>#N/A</v>
      </c>
      <c r="J9" s="22" t="str">
        <f t="shared" si="2"/>
        <v>3</v>
      </c>
      <c r="K9" s="4">
        <f t="shared" si="3"/>
        <v>3</v>
      </c>
      <c r="L9" s="38" t="str">
        <f t="shared" si="4"/>
        <v>REPLANTE CONTROL</v>
      </c>
      <c r="M9" s="2" t="s">
        <v>19</v>
      </c>
    </row>
    <row r="10" spans="1:21" ht="13.5" customHeight="1" x14ac:dyDescent="0.2">
      <c r="A10" s="298"/>
      <c r="B10" s="308"/>
      <c r="C10" s="24"/>
      <c r="D10" s="35"/>
      <c r="E10" s="35"/>
      <c r="F10" s="4"/>
      <c r="G10" s="4"/>
      <c r="H10" s="4">
        <f t="shared" si="0"/>
        <v>0</v>
      </c>
      <c r="I10" s="4" t="e">
        <f t="shared" si="1"/>
        <v>#N/A</v>
      </c>
      <c r="J10" s="22" t="str">
        <f t="shared" si="2"/>
        <v>3</v>
      </c>
      <c r="K10" s="4">
        <f t="shared" si="3"/>
        <v>3</v>
      </c>
      <c r="L10" s="38" t="str">
        <f t="shared" si="4"/>
        <v>REPLANTE CONTROL</v>
      </c>
    </row>
    <row r="11" spans="1:21" ht="13.5" customHeight="1" x14ac:dyDescent="0.2">
      <c r="A11" s="298"/>
      <c r="B11" s="178"/>
      <c r="C11" s="32"/>
      <c r="D11" s="4"/>
      <c r="E11" s="4"/>
      <c r="F11" s="4"/>
      <c r="G11" s="4"/>
      <c r="H11" s="4">
        <f t="shared" si="0"/>
        <v>0</v>
      </c>
      <c r="I11" s="4" t="e">
        <f t="shared" si="1"/>
        <v>#N/A</v>
      </c>
      <c r="J11" s="22" t="str">
        <f t="shared" si="2"/>
        <v>3</v>
      </c>
      <c r="K11" s="4">
        <f t="shared" si="3"/>
        <v>3</v>
      </c>
      <c r="L11" s="38" t="str">
        <f t="shared" si="4"/>
        <v>REPLANTE CONTROL</v>
      </c>
      <c r="M11" s="2" t="s">
        <v>20</v>
      </c>
    </row>
    <row r="12" spans="1:21" ht="13.5" customHeight="1" x14ac:dyDescent="0.2">
      <c r="A12" s="298"/>
      <c r="B12" s="183"/>
      <c r="C12" s="4"/>
      <c r="D12" s="4"/>
      <c r="E12" s="4"/>
      <c r="F12" s="4"/>
      <c r="G12" s="4"/>
      <c r="H12" s="4">
        <f t="shared" si="0"/>
        <v>0</v>
      </c>
      <c r="I12" s="4" t="e">
        <f t="shared" si="1"/>
        <v>#N/A</v>
      </c>
      <c r="J12" s="22" t="str">
        <f t="shared" si="2"/>
        <v>3</v>
      </c>
      <c r="K12" s="4">
        <f t="shared" si="3"/>
        <v>3</v>
      </c>
      <c r="L12" s="38" t="str">
        <f t="shared" si="4"/>
        <v>REPLANTE CONTROL</v>
      </c>
      <c r="M12" s="2" t="s">
        <v>21</v>
      </c>
    </row>
    <row r="13" spans="1:21" ht="13.5" customHeight="1" x14ac:dyDescent="0.2">
      <c r="A13" s="298"/>
      <c r="B13" s="183"/>
      <c r="C13" s="4"/>
      <c r="D13" s="4"/>
      <c r="E13" s="4"/>
      <c r="F13" s="4"/>
      <c r="G13" s="4"/>
      <c r="H13" s="4">
        <f t="shared" si="0"/>
        <v>0</v>
      </c>
      <c r="I13" s="4" t="e">
        <f t="shared" si="1"/>
        <v>#N/A</v>
      </c>
      <c r="J13" s="22" t="str">
        <f t="shared" si="2"/>
        <v>3</v>
      </c>
      <c r="K13" s="4">
        <f t="shared" si="3"/>
        <v>3</v>
      </c>
      <c r="L13" s="38" t="str">
        <f t="shared" si="4"/>
        <v>REPLANTE CONTROL</v>
      </c>
      <c r="M13" s="2" t="s">
        <v>22</v>
      </c>
    </row>
    <row r="14" spans="1:21" ht="13.5" customHeight="1" x14ac:dyDescent="0.2">
      <c r="A14" s="298"/>
      <c r="B14" s="178"/>
      <c r="C14" s="32"/>
      <c r="D14" s="35"/>
      <c r="E14" s="35"/>
      <c r="F14" s="4"/>
      <c r="G14" s="4"/>
      <c r="H14" s="4">
        <f t="shared" si="0"/>
        <v>0</v>
      </c>
      <c r="I14" s="4" t="e">
        <f t="shared" si="1"/>
        <v>#N/A</v>
      </c>
      <c r="J14" s="22" t="str">
        <f t="shared" si="2"/>
        <v>3</v>
      </c>
      <c r="K14" s="4">
        <f t="shared" si="3"/>
        <v>3</v>
      </c>
      <c r="L14" s="38" t="str">
        <f t="shared" si="4"/>
        <v>REPLANTE CONTROL</v>
      </c>
    </row>
    <row r="15" spans="1:21" ht="13.5" customHeight="1" x14ac:dyDescent="0.2">
      <c r="A15" s="298"/>
      <c r="B15" s="183"/>
      <c r="C15" s="4"/>
      <c r="D15" s="35"/>
      <c r="E15" s="35"/>
      <c r="F15" s="4"/>
      <c r="G15" s="4"/>
      <c r="H15" s="4">
        <f t="shared" si="0"/>
        <v>0</v>
      </c>
      <c r="I15" s="4" t="e">
        <f t="shared" si="1"/>
        <v>#N/A</v>
      </c>
      <c r="J15" s="22" t="str">
        <f t="shared" si="2"/>
        <v>3</v>
      </c>
      <c r="K15" s="4">
        <f t="shared" si="3"/>
        <v>3</v>
      </c>
      <c r="L15" s="38" t="str">
        <f t="shared" si="4"/>
        <v>REPLANTE CONTROL</v>
      </c>
    </row>
    <row r="16" spans="1:21" ht="13.5" customHeight="1" x14ac:dyDescent="0.2">
      <c r="A16" s="298"/>
      <c r="B16" s="183"/>
      <c r="C16" s="4"/>
      <c r="D16" s="35"/>
      <c r="E16" s="35"/>
      <c r="F16" s="4"/>
      <c r="G16" s="4"/>
      <c r="H16" s="4">
        <f t="shared" si="0"/>
        <v>0</v>
      </c>
      <c r="I16" s="4" t="e">
        <f t="shared" si="1"/>
        <v>#N/A</v>
      </c>
      <c r="J16" s="22" t="str">
        <f t="shared" si="2"/>
        <v>3</v>
      </c>
      <c r="K16" s="4">
        <f t="shared" si="3"/>
        <v>3</v>
      </c>
      <c r="L16" s="38" t="str">
        <f t="shared" si="4"/>
        <v>REPLANTE CONTROL</v>
      </c>
    </row>
    <row r="17" spans="1:25" ht="13.5" customHeight="1" x14ac:dyDescent="0.2">
      <c r="A17" s="298"/>
      <c r="B17" s="178"/>
      <c r="C17" s="32"/>
      <c r="D17" s="35"/>
      <c r="E17" s="35"/>
      <c r="F17" s="4"/>
      <c r="G17" s="4"/>
      <c r="H17" s="4">
        <f t="shared" si="0"/>
        <v>0</v>
      </c>
      <c r="I17" s="4" t="e">
        <f t="shared" si="1"/>
        <v>#N/A</v>
      </c>
      <c r="J17" s="22" t="str">
        <f t="shared" si="2"/>
        <v>3</v>
      </c>
      <c r="K17" s="4">
        <f t="shared" si="3"/>
        <v>3</v>
      </c>
      <c r="L17" s="38" t="str">
        <f t="shared" si="4"/>
        <v>REPLANTE CONTROL</v>
      </c>
      <c r="M17" s="2" t="s">
        <v>23</v>
      </c>
    </row>
    <row r="18" spans="1:25" ht="13.5" customHeight="1" x14ac:dyDescent="0.2">
      <c r="A18" s="298"/>
      <c r="B18" s="183"/>
      <c r="C18" s="4"/>
      <c r="D18" s="35"/>
      <c r="E18" s="35"/>
      <c r="F18" s="4"/>
      <c r="G18" s="4"/>
      <c r="H18" s="4">
        <f t="shared" si="0"/>
        <v>0</v>
      </c>
      <c r="I18" s="4" t="e">
        <f t="shared" si="1"/>
        <v>#N/A</v>
      </c>
      <c r="J18" s="22" t="str">
        <f t="shared" si="2"/>
        <v>3</v>
      </c>
      <c r="K18" s="4">
        <f t="shared" si="3"/>
        <v>3</v>
      </c>
      <c r="L18" s="38" t="str">
        <f t="shared" si="4"/>
        <v>REPLANTE CONTROL</v>
      </c>
      <c r="M18" s="2" t="s">
        <v>24</v>
      </c>
    </row>
    <row r="19" spans="1:25" ht="14.25" customHeight="1" thickBot="1" x14ac:dyDescent="0.25">
      <c r="A19" s="299"/>
      <c r="B19" s="297"/>
      <c r="C19" s="31"/>
      <c r="D19" s="36"/>
      <c r="E19" s="36"/>
      <c r="F19" s="31"/>
      <c r="G19" s="31"/>
      <c r="H19" s="31">
        <f t="shared" si="0"/>
        <v>0</v>
      </c>
      <c r="I19" s="31" t="e">
        <f t="shared" si="1"/>
        <v>#N/A</v>
      </c>
      <c r="J19" s="37" t="str">
        <f t="shared" si="2"/>
        <v>3</v>
      </c>
      <c r="K19" s="31">
        <f t="shared" si="3"/>
        <v>3</v>
      </c>
      <c r="L19" s="38" t="str">
        <f t="shared" si="4"/>
        <v>REPLANTE CONTROL</v>
      </c>
    </row>
    <row r="20" spans="1:25" x14ac:dyDescent="0.2">
      <c r="A20" s="6"/>
      <c r="B20" s="7"/>
      <c r="C20" s="7"/>
      <c r="D20" s="7"/>
      <c r="E20" s="7"/>
      <c r="F20" s="7"/>
      <c r="G20" s="7"/>
      <c r="H20" s="7"/>
      <c r="I20" s="7"/>
      <c r="J20" s="7"/>
      <c r="K20" s="7"/>
      <c r="L20" s="7"/>
      <c r="M20" s="7" t="s">
        <v>25</v>
      </c>
      <c r="N20" s="7"/>
      <c r="O20" s="7"/>
      <c r="P20" s="7"/>
      <c r="Q20" s="7"/>
      <c r="R20" s="7"/>
      <c r="S20" s="7"/>
      <c r="T20" s="7"/>
      <c r="U20" s="7"/>
      <c r="V20" s="7"/>
      <c r="W20" s="7"/>
      <c r="X20" s="7"/>
      <c r="Y20" s="7"/>
    </row>
    <row r="21" spans="1:25" x14ac:dyDescent="0.2">
      <c r="A21" s="6"/>
      <c r="B21" s="7"/>
      <c r="C21" s="7"/>
      <c r="D21" s="7"/>
      <c r="E21" s="7"/>
      <c r="F21" s="7"/>
      <c r="G21" s="7"/>
      <c r="H21" s="7"/>
      <c r="I21" s="7"/>
      <c r="J21" s="7"/>
      <c r="K21" s="7"/>
      <c r="L21" s="7"/>
      <c r="M21" s="7" t="s">
        <v>26</v>
      </c>
      <c r="N21" s="7"/>
      <c r="O21" s="7"/>
      <c r="P21" s="7"/>
      <c r="Q21" s="7"/>
      <c r="R21" s="7"/>
      <c r="S21" s="7"/>
      <c r="T21" s="7"/>
      <c r="U21" s="7"/>
      <c r="V21" s="7"/>
      <c r="W21" s="7"/>
      <c r="X21" s="7"/>
      <c r="Y21" s="7"/>
    </row>
    <row r="22" spans="1:25" x14ac:dyDescent="0.2">
      <c r="A22" s="6"/>
      <c r="B22" s="7"/>
      <c r="C22" s="7"/>
      <c r="D22" s="7"/>
      <c r="E22" s="7"/>
      <c r="F22" s="7"/>
      <c r="G22" s="7"/>
      <c r="H22" s="7"/>
      <c r="I22" s="7"/>
      <c r="J22" s="7"/>
      <c r="K22" s="7"/>
      <c r="L22" s="7"/>
      <c r="M22" s="7" t="s">
        <v>27</v>
      </c>
      <c r="N22" s="7"/>
      <c r="O22" s="7"/>
      <c r="P22" s="7"/>
      <c r="Q22" s="7"/>
      <c r="R22" s="7"/>
      <c r="S22" s="7"/>
      <c r="T22" s="7"/>
      <c r="U22" s="7"/>
      <c r="V22" s="7"/>
      <c r="W22" s="7"/>
      <c r="X22" s="7"/>
      <c r="Y22" s="7"/>
    </row>
    <row r="23" spans="1:25" x14ac:dyDescent="0.2">
      <c r="A23" s="6"/>
      <c r="B23" s="7"/>
      <c r="C23" s="7"/>
      <c r="D23" s="7"/>
      <c r="E23" s="7"/>
      <c r="F23" s="7"/>
      <c r="G23" s="7"/>
      <c r="H23" s="7"/>
      <c r="I23" s="7"/>
      <c r="J23" s="7"/>
      <c r="K23" s="7"/>
      <c r="L23" s="7"/>
      <c r="M23" s="7"/>
      <c r="N23" s="7"/>
      <c r="O23" s="7"/>
      <c r="P23" s="7"/>
      <c r="Q23" s="7"/>
      <c r="R23" s="7"/>
      <c r="S23" s="7"/>
      <c r="T23" s="7"/>
      <c r="U23" s="7"/>
      <c r="V23" s="7"/>
      <c r="W23" s="7"/>
      <c r="X23" s="7"/>
      <c r="Y23" s="7"/>
    </row>
    <row r="24" spans="1:25" x14ac:dyDescent="0.2">
      <c r="A24" s="6"/>
      <c r="B24" s="7"/>
      <c r="C24" s="7"/>
      <c r="D24" s="7"/>
      <c r="E24" s="7"/>
      <c r="F24" s="7"/>
      <c r="G24" s="7"/>
      <c r="H24" s="7"/>
      <c r="I24" s="7"/>
      <c r="J24" s="7"/>
      <c r="K24" s="7"/>
      <c r="L24" s="7"/>
      <c r="M24" s="7"/>
      <c r="N24" s="7"/>
      <c r="O24" s="7"/>
      <c r="P24" s="7"/>
      <c r="Q24" s="7"/>
      <c r="R24" s="7"/>
      <c r="S24" s="7"/>
      <c r="T24" s="7"/>
      <c r="U24" s="7"/>
      <c r="V24" s="7"/>
      <c r="W24" s="7"/>
      <c r="X24" s="7"/>
      <c r="Y24" s="7"/>
    </row>
    <row r="25" spans="1:25" x14ac:dyDescent="0.2">
      <c r="A25" s="6"/>
      <c r="B25" s="7"/>
      <c r="C25" s="7"/>
      <c r="D25" s="7"/>
      <c r="E25" s="7"/>
      <c r="F25" s="7"/>
      <c r="G25" s="7"/>
      <c r="H25" s="7"/>
      <c r="I25" s="7"/>
      <c r="J25" s="7"/>
      <c r="K25" s="7"/>
      <c r="L25" s="7"/>
      <c r="M25" s="7"/>
      <c r="N25" s="7"/>
      <c r="O25" s="7"/>
      <c r="P25" s="7"/>
      <c r="Q25" s="7"/>
      <c r="R25" s="7"/>
      <c r="S25" s="7"/>
      <c r="T25" s="7"/>
      <c r="U25" s="7"/>
      <c r="V25" s="7"/>
      <c r="W25" s="7"/>
      <c r="X25" s="7"/>
      <c r="Y25" s="7"/>
    </row>
    <row r="26" spans="1:25" x14ac:dyDescent="0.2">
      <c r="A26" s="6"/>
      <c r="B26" s="7"/>
      <c r="C26" s="7"/>
      <c r="D26" s="7"/>
      <c r="E26" s="7"/>
      <c r="F26" s="7"/>
      <c r="G26" s="7"/>
      <c r="H26" s="7"/>
      <c r="I26" s="7"/>
      <c r="J26" s="7"/>
      <c r="K26" s="7"/>
      <c r="L26" s="7"/>
      <c r="M26" s="7"/>
      <c r="N26" s="7"/>
      <c r="O26" s="7"/>
      <c r="P26" s="7"/>
      <c r="Q26" s="7"/>
      <c r="R26" s="7"/>
      <c r="S26" s="7"/>
      <c r="T26" s="7"/>
      <c r="U26" s="7"/>
      <c r="V26" s="7"/>
      <c r="W26" s="7"/>
      <c r="X26" s="7"/>
      <c r="Y26" s="7"/>
    </row>
    <row r="27" spans="1:25" x14ac:dyDescent="0.2">
      <c r="A27" s="6"/>
      <c r="B27" s="7"/>
      <c r="C27" s="7"/>
      <c r="D27" s="7"/>
      <c r="E27" s="7"/>
      <c r="F27" s="7"/>
      <c r="G27" s="7"/>
      <c r="H27" s="7"/>
      <c r="I27" s="7"/>
      <c r="J27" s="7"/>
      <c r="K27" s="7"/>
      <c r="L27" s="7"/>
      <c r="M27" s="7"/>
      <c r="N27" s="7"/>
      <c r="O27" s="7"/>
      <c r="P27" s="7"/>
      <c r="Q27" s="7"/>
      <c r="R27" s="7"/>
      <c r="S27" s="7"/>
      <c r="T27" s="7"/>
      <c r="U27" s="7"/>
      <c r="V27" s="7"/>
      <c r="W27" s="7"/>
      <c r="X27" s="7"/>
      <c r="Y27" s="7"/>
    </row>
    <row r="28" spans="1:25" x14ac:dyDescent="0.2">
      <c r="A28" s="6"/>
      <c r="B28" s="7"/>
      <c r="C28" s="7"/>
      <c r="D28" s="7"/>
      <c r="E28" s="7"/>
      <c r="F28" s="7"/>
      <c r="G28" s="7"/>
      <c r="H28" s="7"/>
      <c r="I28" s="7"/>
      <c r="J28" s="7"/>
      <c r="K28" s="7"/>
    </row>
    <row r="29" spans="1:25" x14ac:dyDescent="0.2">
      <c r="A29" s="6"/>
      <c r="B29" s="7"/>
      <c r="C29" s="7"/>
      <c r="D29" s="7"/>
      <c r="E29" s="7"/>
      <c r="F29" s="7"/>
      <c r="G29" s="7"/>
      <c r="H29" s="7"/>
      <c r="I29" s="7"/>
      <c r="J29" s="7"/>
      <c r="K29" s="7"/>
    </row>
    <row r="30" spans="1:25" x14ac:dyDescent="0.2">
      <c r="A30" s="6"/>
      <c r="B30" s="7"/>
      <c r="C30" s="7"/>
      <c r="D30" s="7"/>
      <c r="E30" s="7"/>
      <c r="F30" s="7"/>
      <c r="G30" s="7"/>
      <c r="H30" s="7"/>
      <c r="I30" s="7"/>
      <c r="J30" s="7"/>
      <c r="K30" s="7"/>
    </row>
    <row r="44" spans="1:9" x14ac:dyDescent="0.2">
      <c r="D44" s="8" t="s">
        <v>62</v>
      </c>
      <c r="G44" s="2">
        <v>1</v>
      </c>
      <c r="H44" s="8" t="s">
        <v>67</v>
      </c>
      <c r="I44" s="21">
        <v>3</v>
      </c>
    </row>
    <row r="45" spans="1:9" x14ac:dyDescent="0.2">
      <c r="A45" s="23" t="s">
        <v>29</v>
      </c>
      <c r="B45" s="18" t="s">
        <v>54</v>
      </c>
      <c r="C45" s="18"/>
      <c r="D45" s="8" t="s">
        <v>59</v>
      </c>
      <c r="E45" s="8">
        <v>3</v>
      </c>
      <c r="G45" s="2">
        <v>2</v>
      </c>
      <c r="H45" s="8" t="s">
        <v>65</v>
      </c>
      <c r="I45" s="21">
        <v>3</v>
      </c>
    </row>
    <row r="46" spans="1:9" ht="25.5" x14ac:dyDescent="0.2">
      <c r="A46" s="23" t="s">
        <v>30</v>
      </c>
      <c r="B46" s="18" t="s">
        <v>53</v>
      </c>
      <c r="C46" s="18"/>
      <c r="D46" s="8" t="s">
        <v>60</v>
      </c>
      <c r="E46" s="8">
        <v>2</v>
      </c>
      <c r="G46" s="2">
        <v>3</v>
      </c>
      <c r="H46" s="8" t="s">
        <v>63</v>
      </c>
      <c r="I46" s="21">
        <v>2</v>
      </c>
    </row>
    <row r="47" spans="1:9" ht="25.5" x14ac:dyDescent="0.2">
      <c r="B47" s="18" t="s">
        <v>55</v>
      </c>
      <c r="C47" s="18"/>
      <c r="D47" s="8" t="s">
        <v>61</v>
      </c>
      <c r="E47" s="8">
        <v>1</v>
      </c>
      <c r="G47" s="2">
        <v>4</v>
      </c>
      <c r="H47" s="8" t="s">
        <v>63</v>
      </c>
      <c r="I47" s="21">
        <v>2</v>
      </c>
    </row>
    <row r="48" spans="1:9" x14ac:dyDescent="0.2">
      <c r="E48" s="8"/>
      <c r="G48" s="2">
        <v>6</v>
      </c>
      <c r="H48" s="8" t="s">
        <v>64</v>
      </c>
      <c r="I48" s="21">
        <v>1</v>
      </c>
    </row>
    <row r="49" spans="7:9" x14ac:dyDescent="0.2">
      <c r="G49" s="2">
        <v>9</v>
      </c>
      <c r="H49" s="8" t="s">
        <v>68</v>
      </c>
      <c r="I49" s="21">
        <v>1</v>
      </c>
    </row>
  </sheetData>
  <mergeCells count="19">
    <mergeCell ref="A2:L2"/>
    <mergeCell ref="A5:A7"/>
    <mergeCell ref="K3:K4"/>
    <mergeCell ref="L3:L4"/>
    <mergeCell ref="A8:A10"/>
    <mergeCell ref="B5:B7"/>
    <mergeCell ref="B8:B10"/>
    <mergeCell ref="F3:J3"/>
    <mergeCell ref="E3:E4"/>
    <mergeCell ref="A3:A4"/>
    <mergeCell ref="D3:D4"/>
    <mergeCell ref="B3:B4"/>
    <mergeCell ref="C3:C4"/>
    <mergeCell ref="B17:B19"/>
    <mergeCell ref="A11:A13"/>
    <mergeCell ref="A17:A19"/>
    <mergeCell ref="A14:A16"/>
    <mergeCell ref="B14:B16"/>
    <mergeCell ref="B11:B13"/>
  </mergeCells>
  <phoneticPr fontId="8" type="noConversion"/>
  <dataValidations count="6">
    <dataValidation type="list" allowBlank="1" showInputMessage="1" showErrorMessage="1" sqref="E20:K30">
      <formula1>$M$20:$M$22</formula1>
    </dataValidation>
    <dataValidation type="list" allowBlank="1" showInputMessage="1" showErrorMessage="1" promptTitle="BENEFICIO" prompt="ALTO    = 3_x000a_MEDIO  = 2_x000a_BAJO    = 1" sqref="F5:F19">
      <formula1>#REF!</formula1>
    </dataValidation>
    <dataValidation type="list" allowBlank="1" showInputMessage="1" showErrorMessage="1" promptTitle="COSTO" prompt="ALTO    = 1_x000a_MEDIO  = 2_x000a_BAJO    = 3" sqref="G5:G19">
      <formula1>$E$45:$E$47</formula1>
    </dataValidation>
    <dataValidation type="list" allowBlank="1" showInputMessage="1" showErrorMessage="1" promptTitle="EFICACIA" prompt="Control no efectivo                           3_x000a_Control efectivo, no documentado   2_x000a_Control efectivo documenta             1" sqref="E6:E19">
      <formula1>#REF!</formula1>
    </dataValidation>
    <dataValidation type="list" allowBlank="1" showInputMessage="1" showErrorMessage="1" promptTitle="EFICACIA" prompt="Control no efectivo 3_x000a_Control efectivo, no documentado    2_x000a_Control efectivo documentado          1" sqref="E5">
      <formula1>#REF!</formula1>
    </dataValidation>
    <dataValidation type="list" allowBlank="1" showInputMessage="1" showErrorMessage="1" sqref="D5:D30 D3">
      <formula1>$M$7:$M$9</formula1>
    </dataValidation>
  </dataValidations>
  <pageMargins left="0.65" right="0.44" top="0.61" bottom="0.62" header="0" footer="0"/>
  <pageSetup scale="65" orientation="landscape" horizontalDpi="200" verticalDpi="200"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Admón. Riesgos</vt:lpstr>
      <vt:lpstr>Valoracion </vt:lpstr>
      <vt:lpstr>Tratamiento</vt:lpstr>
      <vt:lpstr>Resumen</vt:lpstr>
      <vt:lpstr>Mapa Inherente</vt:lpstr>
      <vt:lpstr>MAPA DE RIESGOS</vt:lpstr>
      <vt:lpstr>Formulacion de controles</vt:lpstr>
      <vt:lpstr>'Formulacion de controles'!Área_de_impresión</vt:lpstr>
      <vt:lpstr>Tratamiento!Área_de_impresión</vt:lpstr>
      <vt:lpstr>'Valoracion '!Área_de_impresión</vt:lpstr>
      <vt:lpstr>'Formulacion de controles'!Títulos_a_imprimir</vt:lpstr>
      <vt:lpstr>Tratamiento!Títulos_a_imprimir</vt:lpstr>
      <vt:lpstr>'Valoracion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INALCEC</dc:creator>
  <cp:lastModifiedBy>USUARIO-PC</cp:lastModifiedBy>
  <cp:lastPrinted>2015-12-21T15:05:06Z</cp:lastPrinted>
  <dcterms:created xsi:type="dcterms:W3CDTF">2007-01-17T17:11:12Z</dcterms:created>
  <dcterms:modified xsi:type="dcterms:W3CDTF">2015-12-22T16:53:08Z</dcterms:modified>
</cp:coreProperties>
</file>